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480" windowHeight="7530"/>
  </bookViews>
  <sheets>
    <sheet name="Phu luc 11" sheetId="12" r:id="rId1"/>
  </sheets>
  <definedNames>
    <definedName name="_xlnm._FilterDatabase" localSheetId="0" hidden="1">'Phu luc 11'!$A$6:$IM$565</definedName>
    <definedName name="_xlnm.Print_Titles" localSheetId="0">'Phu luc 11'!$5:$5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2" l="1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7" i="12"/>
  <c r="G118" i="12"/>
  <c r="G119" i="12"/>
  <c r="G120" i="12"/>
  <c r="G121" i="12"/>
  <c r="G122" i="12"/>
  <c r="G123" i="12"/>
  <c r="G124" i="12"/>
  <c r="G125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368" i="12"/>
  <c r="G369" i="12"/>
  <c r="G370" i="12"/>
  <c r="G371" i="12"/>
  <c r="G372" i="12"/>
  <c r="G373" i="12"/>
  <c r="G374" i="12"/>
  <c r="G375" i="12"/>
  <c r="G376" i="12"/>
  <c r="G377" i="12"/>
  <c r="G378" i="12"/>
  <c r="G379" i="12"/>
  <c r="G380" i="12"/>
  <c r="G381" i="12"/>
  <c r="G382" i="12"/>
  <c r="G383" i="12"/>
  <c r="G384" i="12"/>
  <c r="G385" i="12"/>
  <c r="G386" i="12"/>
  <c r="G387" i="12"/>
  <c r="G388" i="12"/>
  <c r="G389" i="12"/>
  <c r="G390" i="12"/>
  <c r="G391" i="12"/>
  <c r="G392" i="12"/>
  <c r="G393" i="12"/>
  <c r="G394" i="12"/>
  <c r="G395" i="12"/>
  <c r="G396" i="12"/>
  <c r="G397" i="12"/>
  <c r="G398" i="12"/>
  <c r="G399" i="12"/>
  <c r="G400" i="12"/>
  <c r="G401" i="12"/>
  <c r="G402" i="12"/>
  <c r="G403" i="12"/>
  <c r="G404" i="12"/>
  <c r="G405" i="12"/>
  <c r="G406" i="12"/>
  <c r="G407" i="12"/>
  <c r="G408" i="12"/>
  <c r="G409" i="12"/>
  <c r="G410" i="12"/>
  <c r="G411" i="12"/>
  <c r="G412" i="12"/>
  <c r="G413" i="12"/>
  <c r="G414" i="12"/>
  <c r="G415" i="12"/>
  <c r="G416" i="12"/>
  <c r="G417" i="12"/>
  <c r="G418" i="12"/>
  <c r="G419" i="12"/>
  <c r="G420" i="12"/>
  <c r="G421" i="12"/>
  <c r="G422" i="12"/>
  <c r="G423" i="12"/>
  <c r="G424" i="12"/>
  <c r="G425" i="12"/>
  <c r="G426" i="12"/>
  <c r="G427" i="12"/>
  <c r="G428" i="12"/>
  <c r="G429" i="12"/>
  <c r="G430" i="12"/>
  <c r="G431" i="12"/>
  <c r="G432" i="12"/>
  <c r="G433" i="12"/>
  <c r="G434" i="12"/>
  <c r="G435" i="12"/>
  <c r="G436" i="12"/>
  <c r="G437" i="12"/>
  <c r="G438" i="12"/>
  <c r="G439" i="12"/>
  <c r="G440" i="12"/>
  <c r="G441" i="12"/>
  <c r="G442" i="12"/>
  <c r="G443" i="12"/>
  <c r="G444" i="12"/>
  <c r="G445" i="12"/>
  <c r="G446" i="12"/>
  <c r="G447" i="12"/>
  <c r="G448" i="12"/>
  <c r="G449" i="12"/>
  <c r="G450" i="12"/>
  <c r="G451" i="12"/>
  <c r="G452" i="12"/>
  <c r="G453" i="12"/>
  <c r="G454" i="12"/>
  <c r="G455" i="12"/>
  <c r="G456" i="12"/>
  <c r="G457" i="12"/>
  <c r="G458" i="12"/>
  <c r="G459" i="12"/>
  <c r="G460" i="12"/>
  <c r="G461" i="12"/>
  <c r="G462" i="12"/>
  <c r="G463" i="12"/>
  <c r="G464" i="12"/>
  <c r="G465" i="12"/>
  <c r="G466" i="12"/>
  <c r="G467" i="12"/>
  <c r="G468" i="12"/>
  <c r="G469" i="12"/>
  <c r="G470" i="12"/>
  <c r="G471" i="12"/>
  <c r="G472" i="12"/>
  <c r="G473" i="12"/>
  <c r="G474" i="12"/>
  <c r="G475" i="12"/>
  <c r="G476" i="12"/>
  <c r="G477" i="12"/>
  <c r="G478" i="12"/>
  <c r="G479" i="12"/>
  <c r="G480" i="12"/>
  <c r="G481" i="12"/>
  <c r="G482" i="12"/>
  <c r="G483" i="12"/>
  <c r="G484" i="12"/>
  <c r="G485" i="12"/>
  <c r="G486" i="12"/>
  <c r="G487" i="12"/>
  <c r="G488" i="12"/>
  <c r="G489" i="12"/>
  <c r="G490" i="12"/>
  <c r="G491" i="12"/>
  <c r="G492" i="12"/>
  <c r="G493" i="12"/>
  <c r="G494" i="12"/>
  <c r="G495" i="12"/>
  <c r="G496" i="12"/>
  <c r="G497" i="12"/>
  <c r="G498" i="12"/>
  <c r="G499" i="12"/>
  <c r="G500" i="12"/>
  <c r="G501" i="12"/>
  <c r="G502" i="12"/>
  <c r="G503" i="12"/>
  <c r="G504" i="12"/>
  <c r="G506" i="12"/>
  <c r="G507" i="12"/>
  <c r="G508" i="12"/>
  <c r="G509" i="12"/>
  <c r="G510" i="12"/>
  <c r="G511" i="12"/>
  <c r="G512" i="12"/>
  <c r="G513" i="12"/>
  <c r="G514" i="12"/>
  <c r="G515" i="12"/>
  <c r="G516" i="12"/>
  <c r="G517" i="12"/>
  <c r="G518" i="12"/>
  <c r="G519" i="12"/>
  <c r="G520" i="12"/>
  <c r="G521" i="12"/>
  <c r="G522" i="12"/>
  <c r="G523" i="12"/>
  <c r="G524" i="12"/>
  <c r="G525" i="12"/>
  <c r="G526" i="12"/>
  <c r="G527" i="12"/>
  <c r="G528" i="12"/>
  <c r="G531" i="12"/>
  <c r="G532" i="12"/>
  <c r="G533" i="12"/>
  <c r="G534" i="12"/>
  <c r="G535" i="12"/>
  <c r="G536" i="12"/>
  <c r="G537" i="12"/>
  <c r="G538" i="12"/>
  <c r="G539" i="12"/>
  <c r="G540" i="12"/>
  <c r="G541" i="12"/>
  <c r="G542" i="12"/>
  <c r="G543" i="12"/>
  <c r="G544" i="12"/>
  <c r="G545" i="12"/>
  <c r="G546" i="12"/>
  <c r="G547" i="12"/>
  <c r="G548" i="12"/>
  <c r="G549" i="12"/>
  <c r="G550" i="12"/>
  <c r="G551" i="12"/>
  <c r="G552" i="12"/>
  <c r="G553" i="12"/>
  <c r="G554" i="12"/>
  <c r="G555" i="12"/>
  <c r="G556" i="12"/>
  <c r="G557" i="12"/>
  <c r="G558" i="12"/>
  <c r="G559" i="12"/>
  <c r="G560" i="12"/>
  <c r="G561" i="12"/>
  <c r="G562" i="12"/>
  <c r="G563" i="12"/>
  <c r="G564" i="12"/>
  <c r="G565" i="12"/>
  <c r="G7" i="12"/>
  <c r="U565" i="12"/>
  <c r="T565" i="12"/>
  <c r="S565" i="12"/>
  <c r="U564" i="12"/>
  <c r="T564" i="12"/>
  <c r="S564" i="12"/>
  <c r="U563" i="12"/>
  <c r="T563" i="12"/>
  <c r="S563" i="12"/>
  <c r="U562" i="12"/>
  <c r="T562" i="12"/>
  <c r="S562" i="12"/>
  <c r="U561" i="12"/>
  <c r="T561" i="12"/>
  <c r="S561" i="12"/>
  <c r="U560" i="12"/>
  <c r="T560" i="12"/>
  <c r="S560" i="12"/>
  <c r="U559" i="12"/>
  <c r="T559" i="12"/>
  <c r="S559" i="12"/>
  <c r="K559" i="12"/>
  <c r="X558" i="12"/>
  <c r="U558" i="12"/>
  <c r="T558" i="12"/>
  <c r="S558" i="12"/>
  <c r="L558" i="12"/>
  <c r="U557" i="12"/>
  <c r="T557" i="12"/>
  <c r="S557" i="12"/>
  <c r="U556" i="12"/>
  <c r="T556" i="12"/>
  <c r="S556" i="12"/>
  <c r="K556" i="12"/>
  <c r="U555" i="12"/>
  <c r="T555" i="12"/>
  <c r="S555" i="12"/>
  <c r="K555" i="12"/>
  <c r="U554" i="12"/>
  <c r="T554" i="12"/>
  <c r="S554" i="12"/>
  <c r="K554" i="12"/>
  <c r="U553" i="12"/>
  <c r="T553" i="12"/>
  <c r="S553" i="12"/>
  <c r="U552" i="12"/>
  <c r="T552" i="12"/>
  <c r="S552" i="12"/>
  <c r="K552" i="12"/>
  <c r="U551" i="12"/>
  <c r="T551" i="12"/>
  <c r="S551" i="12"/>
  <c r="U550" i="12"/>
  <c r="T550" i="12"/>
  <c r="S550" i="12"/>
  <c r="X549" i="12"/>
  <c r="U549" i="12"/>
  <c r="T549" i="12"/>
  <c r="S549" i="12"/>
  <c r="L549" i="12"/>
  <c r="K549" i="12"/>
  <c r="X548" i="12"/>
  <c r="U548" i="12"/>
  <c r="T548" i="12"/>
  <c r="S548" i="12"/>
  <c r="L548" i="12"/>
  <c r="K548" i="12"/>
  <c r="U547" i="12"/>
  <c r="T547" i="12"/>
  <c r="S547" i="12"/>
  <c r="U546" i="12"/>
  <c r="T546" i="12"/>
  <c r="S546" i="12"/>
  <c r="U545" i="12"/>
  <c r="T545" i="12"/>
  <c r="S545" i="12"/>
  <c r="K545" i="12"/>
  <c r="U544" i="12"/>
  <c r="T544" i="12"/>
  <c r="S544" i="12"/>
  <c r="K544" i="12"/>
  <c r="U543" i="12"/>
  <c r="T543" i="12"/>
  <c r="S543" i="12"/>
  <c r="K543" i="12"/>
  <c r="U542" i="12"/>
  <c r="T542" i="12"/>
  <c r="S542" i="12"/>
  <c r="K542" i="12"/>
  <c r="U541" i="12"/>
  <c r="T541" i="12"/>
  <c r="S541" i="12"/>
  <c r="K541" i="12"/>
  <c r="X540" i="12"/>
  <c r="U540" i="12"/>
  <c r="T540" i="12"/>
  <c r="S540" i="12"/>
  <c r="L540" i="12"/>
  <c r="K540" i="12"/>
  <c r="J540" i="12"/>
  <c r="X539" i="12"/>
  <c r="U539" i="12"/>
  <c r="T539" i="12"/>
  <c r="S539" i="12"/>
  <c r="L539" i="12"/>
  <c r="K539" i="12"/>
  <c r="J539" i="12"/>
  <c r="U538" i="12"/>
  <c r="T538" i="12"/>
  <c r="S538" i="12"/>
  <c r="U537" i="12"/>
  <c r="T537" i="12"/>
  <c r="S537" i="12"/>
  <c r="U536" i="12"/>
  <c r="T536" i="12"/>
  <c r="S536" i="12"/>
  <c r="U535" i="12"/>
  <c r="T535" i="12"/>
  <c r="S535" i="12"/>
  <c r="U534" i="12"/>
  <c r="T534" i="12"/>
  <c r="S534" i="12"/>
  <c r="X533" i="12"/>
  <c r="U533" i="12"/>
  <c r="T533" i="12"/>
  <c r="S533" i="12"/>
  <c r="L533" i="12"/>
  <c r="X532" i="12"/>
  <c r="U532" i="12"/>
  <c r="T532" i="12"/>
  <c r="S532" i="12"/>
  <c r="L532" i="12"/>
  <c r="K532" i="12"/>
  <c r="X531" i="12"/>
  <c r="U531" i="12"/>
  <c r="T531" i="12"/>
  <c r="S531" i="12"/>
  <c r="L531" i="12"/>
  <c r="K531" i="12"/>
  <c r="X530" i="12"/>
  <c r="U530" i="12"/>
  <c r="S530" i="12"/>
  <c r="L530" i="12"/>
  <c r="H530" i="12"/>
  <c r="K530" i="12" s="1"/>
  <c r="X529" i="12"/>
  <c r="U529" i="12"/>
  <c r="S529" i="12"/>
  <c r="L529" i="12"/>
  <c r="H529" i="12"/>
  <c r="T529" i="12" s="1"/>
  <c r="W529" i="12" s="1"/>
  <c r="U528" i="12"/>
  <c r="T528" i="12"/>
  <c r="S528" i="12"/>
  <c r="K528" i="12"/>
  <c r="U527" i="12"/>
  <c r="T527" i="12"/>
  <c r="S527" i="12"/>
  <c r="K527" i="12"/>
  <c r="X526" i="12"/>
  <c r="U526" i="12"/>
  <c r="T526" i="12"/>
  <c r="S526" i="12"/>
  <c r="L526" i="12"/>
  <c r="K526" i="12"/>
  <c r="U525" i="12"/>
  <c r="T525" i="12"/>
  <c r="S525" i="12"/>
  <c r="U524" i="12"/>
  <c r="T524" i="12"/>
  <c r="S524" i="12"/>
  <c r="K524" i="12"/>
  <c r="U523" i="12"/>
  <c r="T523" i="12"/>
  <c r="S523" i="12"/>
  <c r="K523" i="12"/>
  <c r="U522" i="12"/>
  <c r="T522" i="12"/>
  <c r="S522" i="12"/>
  <c r="K522" i="12"/>
  <c r="U521" i="12"/>
  <c r="T521" i="12"/>
  <c r="S521" i="12"/>
  <c r="U520" i="12"/>
  <c r="T520" i="12"/>
  <c r="S520" i="12"/>
  <c r="K520" i="12"/>
  <c r="X519" i="12"/>
  <c r="U519" i="12"/>
  <c r="T519" i="12"/>
  <c r="S519" i="12"/>
  <c r="L519" i="12"/>
  <c r="K519" i="12"/>
  <c r="X518" i="12"/>
  <c r="U518" i="12"/>
  <c r="T518" i="12"/>
  <c r="S518" i="12"/>
  <c r="L518" i="12"/>
  <c r="K518" i="12"/>
  <c r="X517" i="12"/>
  <c r="U517" i="12"/>
  <c r="T517" i="12"/>
  <c r="S517" i="12"/>
  <c r="L517" i="12"/>
  <c r="K517" i="12"/>
  <c r="X516" i="12"/>
  <c r="U516" i="12"/>
  <c r="T516" i="12"/>
  <c r="S516" i="12"/>
  <c r="L516" i="12"/>
  <c r="K516" i="12"/>
  <c r="X515" i="12"/>
  <c r="U515" i="12"/>
  <c r="T515" i="12"/>
  <c r="S515" i="12"/>
  <c r="L515" i="12"/>
  <c r="U514" i="12"/>
  <c r="T514" i="12"/>
  <c r="S514" i="12"/>
  <c r="U513" i="12"/>
  <c r="T513" i="12"/>
  <c r="S513" i="12"/>
  <c r="X512" i="12"/>
  <c r="U512" i="12"/>
  <c r="T512" i="12"/>
  <c r="S512" i="12"/>
  <c r="L512" i="12"/>
  <c r="X511" i="12"/>
  <c r="U511" i="12"/>
  <c r="T511" i="12"/>
  <c r="S511" i="12"/>
  <c r="L511" i="12"/>
  <c r="U510" i="12"/>
  <c r="T510" i="12"/>
  <c r="S510" i="12"/>
  <c r="U509" i="12"/>
  <c r="T509" i="12"/>
  <c r="S509" i="12"/>
  <c r="U508" i="12"/>
  <c r="T508" i="12"/>
  <c r="S508" i="12"/>
  <c r="K508" i="12"/>
  <c r="U506" i="12"/>
  <c r="T506" i="12"/>
  <c r="V506" i="12" s="1"/>
  <c r="S506" i="12"/>
  <c r="K506" i="12"/>
  <c r="U505" i="12"/>
  <c r="S505" i="12"/>
  <c r="H505" i="12"/>
  <c r="K505" i="12" s="1"/>
  <c r="U504" i="12"/>
  <c r="T504" i="12"/>
  <c r="S504" i="12"/>
  <c r="X503" i="12"/>
  <c r="U503" i="12"/>
  <c r="T503" i="12"/>
  <c r="S503" i="12"/>
  <c r="L503" i="12"/>
  <c r="K503" i="12"/>
  <c r="J503" i="12"/>
  <c r="X502" i="12"/>
  <c r="U502" i="12"/>
  <c r="T502" i="12"/>
  <c r="S502" i="12"/>
  <c r="L502" i="12"/>
  <c r="K502" i="12"/>
  <c r="J502" i="12"/>
  <c r="U501" i="12"/>
  <c r="T501" i="12"/>
  <c r="S501" i="12"/>
  <c r="J501" i="12"/>
  <c r="X500" i="12"/>
  <c r="U500" i="12"/>
  <c r="T500" i="12"/>
  <c r="S500" i="12"/>
  <c r="L500" i="12"/>
  <c r="K500" i="12"/>
  <c r="J500" i="12"/>
  <c r="U499" i="12"/>
  <c r="T499" i="12"/>
  <c r="S499" i="12"/>
  <c r="J499" i="12"/>
  <c r="U498" i="12"/>
  <c r="T498" i="12"/>
  <c r="S498" i="12"/>
  <c r="X497" i="12"/>
  <c r="U497" i="12"/>
  <c r="T497" i="12"/>
  <c r="S497" i="12"/>
  <c r="L497" i="12"/>
  <c r="K497" i="12"/>
  <c r="X496" i="12"/>
  <c r="U496" i="12"/>
  <c r="T496" i="12"/>
  <c r="S496" i="12"/>
  <c r="L496" i="12"/>
  <c r="U495" i="12"/>
  <c r="T495" i="12"/>
  <c r="S495" i="12"/>
  <c r="X494" i="12"/>
  <c r="U494" i="12"/>
  <c r="T494" i="12"/>
  <c r="S494" i="12"/>
  <c r="L494" i="12"/>
  <c r="U493" i="12"/>
  <c r="T493" i="12"/>
  <c r="S493" i="12"/>
  <c r="U492" i="12"/>
  <c r="T492" i="12"/>
  <c r="S492" i="12"/>
  <c r="K492" i="12"/>
  <c r="U491" i="12"/>
  <c r="T491" i="12"/>
  <c r="S491" i="12"/>
  <c r="K491" i="12"/>
  <c r="U489" i="12"/>
  <c r="T489" i="12"/>
  <c r="S489" i="12"/>
  <c r="K489" i="12"/>
  <c r="U488" i="12"/>
  <c r="T488" i="12"/>
  <c r="S488" i="12"/>
  <c r="U487" i="12"/>
  <c r="T487" i="12"/>
  <c r="S487" i="12"/>
  <c r="U486" i="12"/>
  <c r="T486" i="12"/>
  <c r="S486" i="12"/>
  <c r="X485" i="12"/>
  <c r="U485" i="12"/>
  <c r="T485" i="12"/>
  <c r="S485" i="12"/>
  <c r="L485" i="12"/>
  <c r="U484" i="12"/>
  <c r="T484" i="12"/>
  <c r="S484" i="12"/>
  <c r="X483" i="12"/>
  <c r="U483" i="12"/>
  <c r="T483" i="12"/>
  <c r="S483" i="12"/>
  <c r="L483" i="12"/>
  <c r="U482" i="12"/>
  <c r="T482" i="12"/>
  <c r="S482" i="12"/>
  <c r="U481" i="12"/>
  <c r="T481" i="12"/>
  <c r="S481" i="12"/>
  <c r="U480" i="12"/>
  <c r="T480" i="12"/>
  <c r="S480" i="12"/>
  <c r="U479" i="12"/>
  <c r="T479" i="12"/>
  <c r="S479" i="12"/>
  <c r="U478" i="12"/>
  <c r="T478" i="12"/>
  <c r="S478" i="12"/>
  <c r="K478" i="12"/>
  <c r="U477" i="12"/>
  <c r="T477" i="12"/>
  <c r="V477" i="12" s="1"/>
  <c r="S477" i="12"/>
  <c r="K477" i="12"/>
  <c r="U476" i="12"/>
  <c r="T476" i="12"/>
  <c r="S476" i="12"/>
  <c r="K476" i="12"/>
  <c r="U475" i="12"/>
  <c r="T475" i="12"/>
  <c r="S475" i="12"/>
  <c r="K475" i="12"/>
  <c r="U474" i="12"/>
  <c r="T474" i="12"/>
  <c r="S474" i="12"/>
  <c r="U473" i="12"/>
  <c r="T473" i="12"/>
  <c r="S473" i="12"/>
  <c r="U472" i="12"/>
  <c r="T472" i="12"/>
  <c r="S472" i="12"/>
  <c r="K472" i="12"/>
  <c r="U471" i="12"/>
  <c r="T471" i="12"/>
  <c r="S471" i="12"/>
  <c r="K471" i="12"/>
  <c r="U470" i="12"/>
  <c r="T470" i="12"/>
  <c r="S470" i="12"/>
  <c r="K470" i="12"/>
  <c r="U469" i="12"/>
  <c r="T469" i="12"/>
  <c r="S469" i="12"/>
  <c r="K469" i="12"/>
  <c r="U468" i="12"/>
  <c r="T468" i="12"/>
  <c r="S468" i="12"/>
  <c r="K468" i="12"/>
  <c r="U467" i="12"/>
  <c r="T467" i="12"/>
  <c r="S467" i="12"/>
  <c r="K467" i="12"/>
  <c r="U466" i="12"/>
  <c r="T466" i="12"/>
  <c r="S466" i="12"/>
  <c r="K466" i="12"/>
  <c r="U465" i="12"/>
  <c r="T465" i="12"/>
  <c r="S465" i="12"/>
  <c r="U464" i="12"/>
  <c r="T464" i="12"/>
  <c r="S464" i="12"/>
  <c r="K464" i="12"/>
  <c r="U463" i="12"/>
  <c r="T463" i="12"/>
  <c r="S463" i="12"/>
  <c r="K463" i="12"/>
  <c r="U462" i="12"/>
  <c r="T462" i="12"/>
  <c r="S462" i="12"/>
  <c r="K462" i="12"/>
  <c r="U461" i="12"/>
  <c r="T461" i="12"/>
  <c r="S461" i="12"/>
  <c r="K461" i="12"/>
  <c r="U460" i="12"/>
  <c r="T460" i="12"/>
  <c r="S460" i="12"/>
  <c r="K460" i="12"/>
  <c r="U459" i="12"/>
  <c r="T459" i="12"/>
  <c r="S459" i="12"/>
  <c r="K459" i="12"/>
  <c r="U458" i="12"/>
  <c r="T458" i="12"/>
  <c r="S458" i="12"/>
  <c r="K458" i="12"/>
  <c r="U457" i="12"/>
  <c r="T457" i="12"/>
  <c r="S457" i="12"/>
  <c r="U456" i="12"/>
  <c r="T456" i="12"/>
  <c r="S456" i="12"/>
  <c r="K456" i="12"/>
  <c r="U455" i="12"/>
  <c r="T455" i="12"/>
  <c r="S455" i="12"/>
  <c r="K455" i="12"/>
  <c r="U454" i="12"/>
  <c r="T454" i="12"/>
  <c r="S454" i="12"/>
  <c r="X453" i="12"/>
  <c r="U453" i="12"/>
  <c r="T453" i="12"/>
  <c r="S453" i="12"/>
  <c r="L453" i="12"/>
  <c r="K453" i="12"/>
  <c r="U452" i="12"/>
  <c r="T452" i="12"/>
  <c r="S452" i="12"/>
  <c r="U451" i="12"/>
  <c r="T451" i="12"/>
  <c r="S451" i="12"/>
  <c r="U450" i="12"/>
  <c r="T450" i="12"/>
  <c r="S450" i="12"/>
  <c r="K450" i="12"/>
  <c r="U449" i="12"/>
  <c r="T449" i="12"/>
  <c r="S449" i="12"/>
  <c r="K449" i="12"/>
  <c r="U448" i="12"/>
  <c r="T448" i="12"/>
  <c r="S448" i="12"/>
  <c r="U447" i="12"/>
  <c r="T447" i="12"/>
  <c r="S447" i="12"/>
  <c r="K447" i="12"/>
  <c r="U446" i="12"/>
  <c r="T446" i="12"/>
  <c r="S446" i="12"/>
  <c r="U445" i="12"/>
  <c r="T445" i="12"/>
  <c r="S445" i="12"/>
  <c r="U444" i="12"/>
  <c r="T444" i="12"/>
  <c r="S444" i="12"/>
  <c r="K444" i="12"/>
  <c r="U443" i="12"/>
  <c r="T443" i="12"/>
  <c r="S443" i="12"/>
  <c r="K443" i="12"/>
  <c r="X442" i="12"/>
  <c r="U442" i="12"/>
  <c r="T442" i="12"/>
  <c r="S442" i="12"/>
  <c r="L442" i="12"/>
  <c r="K442" i="12"/>
  <c r="X441" i="12"/>
  <c r="U441" i="12"/>
  <c r="T441" i="12"/>
  <c r="S441" i="12"/>
  <c r="L441" i="12"/>
  <c r="K441" i="12"/>
  <c r="U440" i="12"/>
  <c r="T440" i="12"/>
  <c r="S440" i="12"/>
  <c r="U439" i="12"/>
  <c r="T439" i="12"/>
  <c r="S439" i="12"/>
  <c r="K439" i="12"/>
  <c r="U438" i="12"/>
  <c r="T438" i="12"/>
  <c r="S438" i="12"/>
  <c r="U437" i="12"/>
  <c r="T437" i="12"/>
  <c r="S437" i="12"/>
  <c r="K437" i="12"/>
  <c r="U436" i="12"/>
  <c r="T436" i="12"/>
  <c r="S436" i="12"/>
  <c r="K436" i="12"/>
  <c r="U435" i="12"/>
  <c r="T435" i="12"/>
  <c r="S435" i="12"/>
  <c r="K435" i="12"/>
  <c r="U434" i="12"/>
  <c r="T434" i="12"/>
  <c r="S434" i="12"/>
  <c r="U433" i="12"/>
  <c r="T433" i="12"/>
  <c r="S433" i="12"/>
  <c r="K433" i="12"/>
  <c r="U432" i="12"/>
  <c r="T432" i="12"/>
  <c r="S432" i="12"/>
  <c r="K432" i="12"/>
  <c r="U431" i="12"/>
  <c r="T431" i="12"/>
  <c r="S431" i="12"/>
  <c r="U430" i="12"/>
  <c r="T430" i="12"/>
  <c r="S430" i="12"/>
  <c r="U429" i="12"/>
  <c r="T429" i="12"/>
  <c r="S429" i="12"/>
  <c r="K429" i="12"/>
  <c r="U428" i="12"/>
  <c r="T428" i="12"/>
  <c r="S428" i="12"/>
  <c r="K428" i="12"/>
  <c r="U427" i="12"/>
  <c r="T427" i="12"/>
  <c r="S427" i="12"/>
  <c r="U426" i="12"/>
  <c r="T426" i="12"/>
  <c r="S426" i="12"/>
  <c r="U425" i="12"/>
  <c r="T425" i="12"/>
  <c r="S425" i="12"/>
  <c r="K425" i="12"/>
  <c r="U424" i="12"/>
  <c r="T424" i="12"/>
  <c r="S424" i="12"/>
  <c r="U423" i="12"/>
  <c r="T423" i="12"/>
  <c r="S423" i="12"/>
  <c r="U422" i="12"/>
  <c r="T422" i="12"/>
  <c r="S422" i="12"/>
  <c r="K422" i="12"/>
  <c r="U421" i="12"/>
  <c r="T421" i="12"/>
  <c r="S421" i="12"/>
  <c r="K421" i="12"/>
  <c r="U420" i="12"/>
  <c r="T420" i="12"/>
  <c r="S420" i="12"/>
  <c r="K420" i="12"/>
  <c r="X419" i="12"/>
  <c r="U419" i="12"/>
  <c r="T419" i="12"/>
  <c r="S419" i="12"/>
  <c r="L419" i="12"/>
  <c r="K419" i="12"/>
  <c r="J419" i="12"/>
  <c r="U418" i="12"/>
  <c r="T418" i="12"/>
  <c r="S418" i="12"/>
  <c r="U417" i="12"/>
  <c r="T417" i="12"/>
  <c r="S417" i="12"/>
  <c r="U416" i="12"/>
  <c r="T416" i="12"/>
  <c r="S416" i="12"/>
  <c r="U415" i="12"/>
  <c r="T415" i="12"/>
  <c r="S415" i="12"/>
  <c r="X414" i="12"/>
  <c r="U414" i="12"/>
  <c r="T414" i="12"/>
  <c r="S414" i="12"/>
  <c r="L414" i="12"/>
  <c r="K414" i="12"/>
  <c r="U413" i="12"/>
  <c r="T413" i="12"/>
  <c r="S413" i="12"/>
  <c r="U412" i="12"/>
  <c r="T412" i="12"/>
  <c r="S412" i="12"/>
  <c r="U411" i="12"/>
  <c r="T411" i="12"/>
  <c r="S411" i="12"/>
  <c r="U410" i="12"/>
  <c r="T410" i="12"/>
  <c r="S410" i="12"/>
  <c r="X409" i="12"/>
  <c r="U409" i="12"/>
  <c r="T409" i="12"/>
  <c r="S409" i="12"/>
  <c r="L409" i="12"/>
  <c r="U408" i="12"/>
  <c r="T408" i="12"/>
  <c r="S408" i="12"/>
  <c r="K408" i="12"/>
  <c r="U407" i="12"/>
  <c r="T407" i="12"/>
  <c r="S407" i="12"/>
  <c r="K407" i="12"/>
  <c r="U406" i="12"/>
  <c r="T406" i="12"/>
  <c r="S406" i="12"/>
  <c r="U405" i="12"/>
  <c r="T405" i="12"/>
  <c r="S405" i="12"/>
  <c r="K405" i="12"/>
  <c r="U404" i="12"/>
  <c r="T404" i="12"/>
  <c r="S404" i="12"/>
  <c r="U403" i="12"/>
  <c r="T403" i="12"/>
  <c r="S403" i="12"/>
  <c r="K403" i="12"/>
  <c r="U402" i="12"/>
  <c r="T402" i="12"/>
  <c r="W402" i="12" s="1"/>
  <c r="I402" i="12" s="1"/>
  <c r="L402" i="12" s="1"/>
  <c r="S402" i="12"/>
  <c r="K402" i="12"/>
  <c r="U401" i="12"/>
  <c r="T401" i="12"/>
  <c r="W401" i="12" s="1"/>
  <c r="I401" i="12" s="1"/>
  <c r="S401" i="12"/>
  <c r="K401" i="12"/>
  <c r="U400" i="12"/>
  <c r="T400" i="12"/>
  <c r="S400" i="12"/>
  <c r="X399" i="12"/>
  <c r="U399" i="12"/>
  <c r="T399" i="12"/>
  <c r="W399" i="12" s="1"/>
  <c r="S399" i="12"/>
  <c r="L399" i="12"/>
  <c r="K399" i="12"/>
  <c r="U398" i="12"/>
  <c r="T398" i="12"/>
  <c r="S398" i="12"/>
  <c r="X397" i="12"/>
  <c r="U397" i="12"/>
  <c r="T397" i="12"/>
  <c r="S397" i="12"/>
  <c r="L397" i="12"/>
  <c r="U396" i="12"/>
  <c r="T396" i="12"/>
  <c r="S396" i="12"/>
  <c r="U395" i="12"/>
  <c r="T395" i="12"/>
  <c r="W395" i="12" s="1"/>
  <c r="I395" i="12" s="1"/>
  <c r="S395" i="12"/>
  <c r="K395" i="12"/>
  <c r="U394" i="12"/>
  <c r="T394" i="12"/>
  <c r="W394" i="12" s="1"/>
  <c r="I394" i="12" s="1"/>
  <c r="S394" i="12"/>
  <c r="K394" i="12"/>
  <c r="U393" i="12"/>
  <c r="T393" i="12"/>
  <c r="W393" i="12" s="1"/>
  <c r="I393" i="12" s="1"/>
  <c r="S393" i="12"/>
  <c r="K393" i="12"/>
  <c r="U392" i="12"/>
  <c r="T392" i="12"/>
  <c r="W392" i="12" s="1"/>
  <c r="I392" i="12" s="1"/>
  <c r="S392" i="12"/>
  <c r="X391" i="12"/>
  <c r="U391" i="12"/>
  <c r="T391" i="12"/>
  <c r="W391" i="12" s="1"/>
  <c r="S391" i="12"/>
  <c r="L391" i="12"/>
  <c r="X390" i="12"/>
  <c r="U390" i="12"/>
  <c r="T390" i="12"/>
  <c r="S390" i="12"/>
  <c r="L390" i="12"/>
  <c r="X389" i="12"/>
  <c r="U389" i="12"/>
  <c r="T389" i="12"/>
  <c r="W389" i="12" s="1"/>
  <c r="S389" i="12"/>
  <c r="L389" i="12"/>
  <c r="U388" i="12"/>
  <c r="T388" i="12"/>
  <c r="W388" i="12" s="1"/>
  <c r="I388" i="12" s="1"/>
  <c r="L388" i="12" s="1"/>
  <c r="S388" i="12"/>
  <c r="U387" i="12"/>
  <c r="T387" i="12"/>
  <c r="S387" i="12"/>
  <c r="K387" i="12"/>
  <c r="X386" i="12"/>
  <c r="U386" i="12"/>
  <c r="T386" i="12"/>
  <c r="W386" i="12" s="1"/>
  <c r="S386" i="12"/>
  <c r="L386" i="12"/>
  <c r="X385" i="12"/>
  <c r="U385" i="12"/>
  <c r="T385" i="12"/>
  <c r="S385" i="12"/>
  <c r="L385" i="12"/>
  <c r="U384" i="12"/>
  <c r="T384" i="12"/>
  <c r="S384" i="12"/>
  <c r="U383" i="12"/>
  <c r="T383" i="12"/>
  <c r="W383" i="12" s="1"/>
  <c r="I383" i="12" s="1"/>
  <c r="S383" i="12"/>
  <c r="U382" i="12"/>
  <c r="T382" i="12"/>
  <c r="S382" i="12"/>
  <c r="U381" i="12"/>
  <c r="T381" i="12"/>
  <c r="W381" i="12" s="1"/>
  <c r="I381" i="12" s="1"/>
  <c r="L381" i="12" s="1"/>
  <c r="S381" i="12"/>
  <c r="U380" i="12"/>
  <c r="T380" i="12"/>
  <c r="S380" i="12"/>
  <c r="U379" i="12"/>
  <c r="T379" i="12"/>
  <c r="W379" i="12" s="1"/>
  <c r="I379" i="12" s="1"/>
  <c r="S379" i="12"/>
  <c r="U378" i="12"/>
  <c r="T378" i="12"/>
  <c r="S378" i="12"/>
  <c r="K378" i="12"/>
  <c r="U377" i="12"/>
  <c r="T377" i="12"/>
  <c r="S377" i="12"/>
  <c r="K377" i="12"/>
  <c r="U376" i="12"/>
  <c r="T376" i="12"/>
  <c r="S376" i="12"/>
  <c r="K376" i="12"/>
  <c r="U375" i="12"/>
  <c r="T375" i="12"/>
  <c r="S375" i="12"/>
  <c r="U374" i="12"/>
  <c r="T374" i="12"/>
  <c r="W374" i="12" s="1"/>
  <c r="I374" i="12" s="1"/>
  <c r="S374" i="12"/>
  <c r="U373" i="12"/>
  <c r="T373" i="12"/>
  <c r="S373" i="12"/>
  <c r="U372" i="12"/>
  <c r="T372" i="12"/>
  <c r="W372" i="12" s="1"/>
  <c r="I372" i="12" s="1"/>
  <c r="S372" i="12"/>
  <c r="U371" i="12"/>
  <c r="T371" i="12"/>
  <c r="S371" i="12"/>
  <c r="U370" i="12"/>
  <c r="T370" i="12"/>
  <c r="W370" i="12" s="1"/>
  <c r="I370" i="12" s="1"/>
  <c r="L370" i="12" s="1"/>
  <c r="S370" i="12"/>
  <c r="U369" i="12"/>
  <c r="T369" i="12"/>
  <c r="S369" i="12"/>
  <c r="K369" i="12"/>
  <c r="U368" i="12"/>
  <c r="T368" i="12"/>
  <c r="S368" i="12"/>
  <c r="K368" i="12"/>
  <c r="U367" i="12"/>
  <c r="T367" i="12"/>
  <c r="S367" i="12"/>
  <c r="K367" i="12"/>
  <c r="U366" i="12"/>
  <c r="T366" i="12"/>
  <c r="S366" i="12"/>
  <c r="K366" i="12"/>
  <c r="U365" i="12"/>
  <c r="T365" i="12"/>
  <c r="S365" i="12"/>
  <c r="K365" i="12"/>
  <c r="U364" i="12"/>
  <c r="T364" i="12"/>
  <c r="S364" i="12"/>
  <c r="K364" i="12"/>
  <c r="U363" i="12"/>
  <c r="T363" i="12"/>
  <c r="S363" i="12"/>
  <c r="K363" i="12"/>
  <c r="U362" i="12"/>
  <c r="T362" i="12"/>
  <c r="S362" i="12"/>
  <c r="K362" i="12"/>
  <c r="X361" i="12"/>
  <c r="U361" i="12"/>
  <c r="T361" i="12"/>
  <c r="S361" i="12"/>
  <c r="L361" i="12"/>
  <c r="K361" i="12"/>
  <c r="U359" i="12"/>
  <c r="T359" i="12"/>
  <c r="S359" i="12"/>
  <c r="K359" i="12"/>
  <c r="J359" i="12"/>
  <c r="U358" i="12"/>
  <c r="T358" i="12"/>
  <c r="S358" i="12"/>
  <c r="K358" i="12"/>
  <c r="U357" i="12"/>
  <c r="T357" i="12"/>
  <c r="S357" i="12"/>
  <c r="K357" i="12"/>
  <c r="X356" i="12"/>
  <c r="U356" i="12"/>
  <c r="T356" i="12"/>
  <c r="S356" i="12"/>
  <c r="L356" i="12"/>
  <c r="K356" i="12"/>
  <c r="U355" i="12"/>
  <c r="T355" i="12"/>
  <c r="W355" i="12" s="1"/>
  <c r="I355" i="12" s="1"/>
  <c r="S355" i="12"/>
  <c r="K355" i="12"/>
  <c r="U354" i="12"/>
  <c r="T354" i="12"/>
  <c r="W354" i="12" s="1"/>
  <c r="I354" i="12" s="1"/>
  <c r="S354" i="12"/>
  <c r="K354" i="12"/>
  <c r="U353" i="12"/>
  <c r="T353" i="12"/>
  <c r="W353" i="12" s="1"/>
  <c r="I353" i="12" s="1"/>
  <c r="S353" i="12"/>
  <c r="K353" i="12"/>
  <c r="U352" i="12"/>
  <c r="T352" i="12"/>
  <c r="W352" i="12" s="1"/>
  <c r="I352" i="12" s="1"/>
  <c r="L352" i="12" s="1"/>
  <c r="S352" i="12"/>
  <c r="K352" i="12"/>
  <c r="U351" i="12"/>
  <c r="T351" i="12"/>
  <c r="W351" i="12" s="1"/>
  <c r="I351" i="12" s="1"/>
  <c r="S351" i="12"/>
  <c r="K351" i="12"/>
  <c r="U350" i="12"/>
  <c r="T350" i="12"/>
  <c r="W350" i="12" s="1"/>
  <c r="I350" i="12" s="1"/>
  <c r="S350" i="12"/>
  <c r="K350" i="12"/>
  <c r="U349" i="12"/>
  <c r="T349" i="12"/>
  <c r="W349" i="12" s="1"/>
  <c r="I349" i="12" s="1"/>
  <c r="S349" i="12"/>
  <c r="K349" i="12"/>
  <c r="X348" i="12"/>
  <c r="U348" i="12"/>
  <c r="T348" i="12"/>
  <c r="S348" i="12"/>
  <c r="L348" i="12"/>
  <c r="K348" i="12"/>
  <c r="X347" i="12"/>
  <c r="U347" i="12"/>
  <c r="T347" i="12"/>
  <c r="S347" i="12"/>
  <c r="L347" i="12"/>
  <c r="K347" i="12"/>
  <c r="X346" i="12"/>
  <c r="U346" i="12"/>
  <c r="T346" i="12"/>
  <c r="S346" i="12"/>
  <c r="L346" i="12"/>
  <c r="K346" i="12"/>
  <c r="X345" i="12"/>
  <c r="U345" i="12"/>
  <c r="T345" i="12"/>
  <c r="S345" i="12"/>
  <c r="L345" i="12"/>
  <c r="K345" i="12"/>
  <c r="U344" i="12"/>
  <c r="T344" i="12"/>
  <c r="W344" i="12" s="1"/>
  <c r="I344" i="12" s="1"/>
  <c r="S344" i="12"/>
  <c r="K344" i="12"/>
  <c r="U343" i="12"/>
  <c r="T343" i="12"/>
  <c r="W343" i="12" s="1"/>
  <c r="I343" i="12" s="1"/>
  <c r="S343" i="12"/>
  <c r="U342" i="12"/>
  <c r="T342" i="12"/>
  <c r="S342" i="12"/>
  <c r="U341" i="12"/>
  <c r="T341" i="12"/>
  <c r="W341" i="12" s="1"/>
  <c r="I341" i="12" s="1"/>
  <c r="S341" i="12"/>
  <c r="U340" i="12"/>
  <c r="T340" i="12"/>
  <c r="S340" i="12"/>
  <c r="U339" i="12"/>
  <c r="T339" i="12"/>
  <c r="W339" i="12" s="1"/>
  <c r="I339" i="12" s="1"/>
  <c r="S339" i="12"/>
  <c r="U338" i="12"/>
  <c r="T338" i="12"/>
  <c r="S338" i="12"/>
  <c r="U337" i="12"/>
  <c r="T337" i="12"/>
  <c r="W337" i="12" s="1"/>
  <c r="I337" i="12" s="1"/>
  <c r="S337" i="12"/>
  <c r="U336" i="12"/>
  <c r="T336" i="12"/>
  <c r="S336" i="12"/>
  <c r="U335" i="12"/>
  <c r="T335" i="12"/>
  <c r="W335" i="12" s="1"/>
  <c r="I335" i="12" s="1"/>
  <c r="S335" i="12"/>
  <c r="X334" i="12"/>
  <c r="U334" i="12"/>
  <c r="T334" i="12"/>
  <c r="W334" i="12" s="1"/>
  <c r="S334" i="12"/>
  <c r="L334" i="12"/>
  <c r="K334" i="12"/>
  <c r="X333" i="12"/>
  <c r="U333" i="12"/>
  <c r="T333" i="12"/>
  <c r="W333" i="12" s="1"/>
  <c r="S333" i="12"/>
  <c r="L333" i="12"/>
  <c r="K333" i="12"/>
  <c r="X332" i="12"/>
  <c r="U332" i="12"/>
  <c r="T332" i="12"/>
  <c r="W332" i="12" s="1"/>
  <c r="S332" i="12"/>
  <c r="L332" i="12"/>
  <c r="K332" i="12"/>
  <c r="X331" i="12"/>
  <c r="U331" i="12"/>
  <c r="T331" i="12"/>
  <c r="W331" i="12" s="1"/>
  <c r="S331" i="12"/>
  <c r="L331" i="12"/>
  <c r="U330" i="12"/>
  <c r="T330" i="12"/>
  <c r="W330" i="12" s="1"/>
  <c r="I330" i="12" s="1"/>
  <c r="S330" i="12"/>
  <c r="K330" i="12"/>
  <c r="U329" i="12"/>
  <c r="T329" i="12"/>
  <c r="W329" i="12" s="1"/>
  <c r="I329" i="12" s="1"/>
  <c r="S329" i="12"/>
  <c r="K329" i="12"/>
  <c r="X328" i="12"/>
  <c r="U328" i="12"/>
  <c r="T328" i="12"/>
  <c r="S328" i="12"/>
  <c r="L328" i="12"/>
  <c r="K328" i="12"/>
  <c r="U327" i="12"/>
  <c r="T327" i="12"/>
  <c r="W327" i="12" s="1"/>
  <c r="I327" i="12" s="1"/>
  <c r="S327" i="12"/>
  <c r="K327" i="12"/>
  <c r="U326" i="12"/>
  <c r="T326" i="12"/>
  <c r="W326" i="12" s="1"/>
  <c r="I326" i="12" s="1"/>
  <c r="S326" i="12"/>
  <c r="L326" i="12"/>
  <c r="K326" i="12"/>
  <c r="J326" i="12"/>
  <c r="U325" i="12"/>
  <c r="T325" i="12"/>
  <c r="W325" i="12" s="1"/>
  <c r="I325" i="12" s="1"/>
  <c r="L325" i="12" s="1"/>
  <c r="S325" i="12"/>
  <c r="K325" i="12"/>
  <c r="U324" i="12"/>
  <c r="T324" i="12"/>
  <c r="V324" i="12" s="1"/>
  <c r="S324" i="12"/>
  <c r="K324" i="12"/>
  <c r="U323" i="12"/>
  <c r="T323" i="12"/>
  <c r="S323" i="12"/>
  <c r="K323" i="12"/>
  <c r="J323" i="12"/>
  <c r="U322" i="12"/>
  <c r="T322" i="12"/>
  <c r="S322" i="12"/>
  <c r="K322" i="12"/>
  <c r="J322" i="12"/>
  <c r="U321" i="12"/>
  <c r="T321" i="12"/>
  <c r="S321" i="12"/>
  <c r="X320" i="12"/>
  <c r="U320" i="12"/>
  <c r="T320" i="12"/>
  <c r="S320" i="12"/>
  <c r="L320" i="12"/>
  <c r="X319" i="12"/>
  <c r="U319" i="12"/>
  <c r="T319" i="12"/>
  <c r="S319" i="12"/>
  <c r="L319" i="12"/>
  <c r="K319" i="12"/>
  <c r="U318" i="12"/>
  <c r="T318" i="12"/>
  <c r="S318" i="12"/>
  <c r="K318" i="12"/>
  <c r="J318" i="12"/>
  <c r="U317" i="12"/>
  <c r="T317" i="12"/>
  <c r="S317" i="12"/>
  <c r="K317" i="12"/>
  <c r="X316" i="12"/>
  <c r="U316" i="12"/>
  <c r="T316" i="12"/>
  <c r="S316" i="12"/>
  <c r="L316" i="12"/>
  <c r="K316" i="12"/>
  <c r="U315" i="12"/>
  <c r="T315" i="12"/>
  <c r="S315" i="12"/>
  <c r="K315" i="12"/>
  <c r="U314" i="12"/>
  <c r="T314" i="12"/>
  <c r="S314" i="12"/>
  <c r="K314" i="12"/>
  <c r="U313" i="12"/>
  <c r="T313" i="12"/>
  <c r="S313" i="12"/>
  <c r="K313" i="12"/>
  <c r="J313" i="12"/>
  <c r="U312" i="12"/>
  <c r="T312" i="12"/>
  <c r="S312" i="12"/>
  <c r="K312" i="12"/>
  <c r="X311" i="12"/>
  <c r="U311" i="12"/>
  <c r="T311" i="12"/>
  <c r="S311" i="12"/>
  <c r="L311" i="12"/>
  <c r="K311" i="12"/>
  <c r="U310" i="12"/>
  <c r="T310" i="12"/>
  <c r="S310" i="12"/>
  <c r="K310" i="12"/>
  <c r="X309" i="12"/>
  <c r="U309" i="12"/>
  <c r="T309" i="12"/>
  <c r="S309" i="12"/>
  <c r="L309" i="12"/>
  <c r="K309" i="12"/>
  <c r="U308" i="12"/>
  <c r="T308" i="12"/>
  <c r="W308" i="12" s="1"/>
  <c r="I308" i="12" s="1"/>
  <c r="S308" i="12"/>
  <c r="U307" i="12"/>
  <c r="T307" i="12"/>
  <c r="S307" i="12"/>
  <c r="U306" i="12"/>
  <c r="T306" i="12"/>
  <c r="W306" i="12" s="1"/>
  <c r="I306" i="12" s="1"/>
  <c r="S306" i="12"/>
  <c r="U305" i="12"/>
  <c r="T305" i="12"/>
  <c r="S305" i="12"/>
  <c r="X304" i="12"/>
  <c r="U304" i="12"/>
  <c r="T304" i="12"/>
  <c r="S304" i="12"/>
  <c r="L304" i="12"/>
  <c r="K304" i="12"/>
  <c r="U303" i="12"/>
  <c r="T303" i="12"/>
  <c r="W303" i="12" s="1"/>
  <c r="I303" i="12" s="1"/>
  <c r="S303" i="12"/>
  <c r="K303" i="12"/>
  <c r="X302" i="12"/>
  <c r="U302" i="12"/>
  <c r="T302" i="12"/>
  <c r="S302" i="12"/>
  <c r="L302" i="12"/>
  <c r="K302" i="12"/>
  <c r="X301" i="12"/>
  <c r="U301" i="12"/>
  <c r="T301" i="12"/>
  <c r="S301" i="12"/>
  <c r="L301" i="12"/>
  <c r="K301" i="12"/>
  <c r="X300" i="12"/>
  <c r="U300" i="12"/>
  <c r="T300" i="12"/>
  <c r="S300" i="12"/>
  <c r="L300" i="12"/>
  <c r="K300" i="12"/>
  <c r="U299" i="12"/>
  <c r="T299" i="12"/>
  <c r="W299" i="12" s="1"/>
  <c r="I299" i="12" s="1"/>
  <c r="S299" i="12"/>
  <c r="K299" i="12"/>
  <c r="U298" i="12"/>
  <c r="T298" i="12"/>
  <c r="W298" i="12" s="1"/>
  <c r="I298" i="12" s="1"/>
  <c r="S298" i="12"/>
  <c r="K298" i="12"/>
  <c r="U297" i="12"/>
  <c r="T297" i="12"/>
  <c r="W297" i="12" s="1"/>
  <c r="I297" i="12" s="1"/>
  <c r="S297" i="12"/>
  <c r="K297" i="12"/>
  <c r="U296" i="12"/>
  <c r="T296" i="12"/>
  <c r="W296" i="12" s="1"/>
  <c r="I296" i="12" s="1"/>
  <c r="L296" i="12" s="1"/>
  <c r="S296" i="12"/>
  <c r="K296" i="12"/>
  <c r="J296" i="12"/>
  <c r="X295" i="12"/>
  <c r="U295" i="12"/>
  <c r="T295" i="12"/>
  <c r="W295" i="12" s="1"/>
  <c r="S295" i="12"/>
  <c r="L295" i="12"/>
  <c r="K295" i="12"/>
  <c r="J295" i="12"/>
  <c r="X294" i="12"/>
  <c r="U294" i="12"/>
  <c r="S294" i="12"/>
  <c r="L294" i="12"/>
  <c r="J294" i="12"/>
  <c r="H294" i="12"/>
  <c r="T294" i="12" s="1"/>
  <c r="W294" i="12" s="1"/>
  <c r="X293" i="12"/>
  <c r="U293" i="12"/>
  <c r="T293" i="12"/>
  <c r="S293" i="12"/>
  <c r="L293" i="12"/>
  <c r="K293" i="12"/>
  <c r="J293" i="12"/>
  <c r="X292" i="12"/>
  <c r="U292" i="12"/>
  <c r="T292" i="12"/>
  <c r="W292" i="12" s="1"/>
  <c r="S292" i="12"/>
  <c r="L292" i="12"/>
  <c r="K292" i="12"/>
  <c r="J292" i="12"/>
  <c r="X291" i="12"/>
  <c r="U291" i="12"/>
  <c r="T291" i="12"/>
  <c r="S291" i="12"/>
  <c r="L291" i="12"/>
  <c r="K291" i="12"/>
  <c r="J291" i="12"/>
  <c r="X290" i="12"/>
  <c r="U290" i="12"/>
  <c r="T290" i="12"/>
  <c r="W290" i="12" s="1"/>
  <c r="S290" i="12"/>
  <c r="L290" i="12"/>
  <c r="K290" i="12"/>
  <c r="J290" i="12"/>
  <c r="X289" i="12"/>
  <c r="U289" i="12"/>
  <c r="T289" i="12"/>
  <c r="S289" i="12"/>
  <c r="L289" i="12"/>
  <c r="K289" i="12"/>
  <c r="J289" i="12"/>
  <c r="X288" i="12"/>
  <c r="U288" i="12"/>
  <c r="T288" i="12"/>
  <c r="W288" i="12" s="1"/>
  <c r="S288" i="12"/>
  <c r="L288" i="12"/>
  <c r="K288" i="12"/>
  <c r="J288" i="12"/>
  <c r="U287" i="12"/>
  <c r="T287" i="12"/>
  <c r="W287" i="12" s="1"/>
  <c r="I287" i="12" s="1"/>
  <c r="L287" i="12" s="1"/>
  <c r="S287" i="12"/>
  <c r="K287" i="12"/>
  <c r="J287" i="12"/>
  <c r="X286" i="12"/>
  <c r="U286" i="12"/>
  <c r="T286" i="12"/>
  <c r="W286" i="12" s="1"/>
  <c r="S286" i="12"/>
  <c r="L286" i="12"/>
  <c r="K286" i="12"/>
  <c r="J286" i="12"/>
  <c r="U285" i="12"/>
  <c r="T285" i="12"/>
  <c r="W285" i="12" s="1"/>
  <c r="I285" i="12" s="1"/>
  <c r="S285" i="12"/>
  <c r="U284" i="12"/>
  <c r="T284" i="12"/>
  <c r="S284" i="12"/>
  <c r="U283" i="12"/>
  <c r="T283" i="12"/>
  <c r="W283" i="12" s="1"/>
  <c r="I283" i="12" s="1"/>
  <c r="S283" i="12"/>
  <c r="K283" i="12"/>
  <c r="J283" i="12"/>
  <c r="U282" i="12"/>
  <c r="T282" i="12"/>
  <c r="S282" i="12"/>
  <c r="U281" i="12"/>
  <c r="T281" i="12"/>
  <c r="W281" i="12" s="1"/>
  <c r="I281" i="12" s="1"/>
  <c r="S281" i="12"/>
  <c r="X280" i="12"/>
  <c r="U280" i="12"/>
  <c r="T280" i="12"/>
  <c r="W280" i="12" s="1"/>
  <c r="S280" i="12"/>
  <c r="L280" i="12"/>
  <c r="U279" i="12"/>
  <c r="T279" i="12"/>
  <c r="W279" i="12" s="1"/>
  <c r="I279" i="12" s="1"/>
  <c r="S279" i="12"/>
  <c r="K279" i="12"/>
  <c r="J279" i="12"/>
  <c r="U278" i="12"/>
  <c r="T278" i="12"/>
  <c r="S278" i="12"/>
  <c r="K278" i="12"/>
  <c r="J278" i="12"/>
  <c r="U277" i="12"/>
  <c r="T277" i="12"/>
  <c r="S277" i="12"/>
  <c r="K277" i="12"/>
  <c r="J277" i="12"/>
  <c r="X276" i="12"/>
  <c r="U276" i="12"/>
  <c r="T276" i="12"/>
  <c r="W276" i="12" s="1"/>
  <c r="S276" i="12"/>
  <c r="L276" i="12"/>
  <c r="K276" i="12"/>
  <c r="U275" i="12"/>
  <c r="T275" i="12"/>
  <c r="S275" i="12"/>
  <c r="K275" i="12"/>
  <c r="X274" i="12"/>
  <c r="U274" i="12"/>
  <c r="T274" i="12"/>
  <c r="W274" i="12" s="1"/>
  <c r="S274" i="12"/>
  <c r="L274" i="12"/>
  <c r="K274" i="12"/>
  <c r="X273" i="12"/>
  <c r="U273" i="12"/>
  <c r="T273" i="12"/>
  <c r="W273" i="12" s="1"/>
  <c r="S273" i="12"/>
  <c r="L273" i="12"/>
  <c r="U272" i="12"/>
  <c r="T272" i="12"/>
  <c r="W272" i="12" s="1"/>
  <c r="I272" i="12" s="1"/>
  <c r="S272" i="12"/>
  <c r="X271" i="12"/>
  <c r="U271" i="12"/>
  <c r="T271" i="12"/>
  <c r="W271" i="12" s="1"/>
  <c r="S271" i="12"/>
  <c r="L271" i="12"/>
  <c r="X270" i="12"/>
  <c r="U270" i="12"/>
  <c r="T270" i="12"/>
  <c r="S270" i="12"/>
  <c r="L270" i="12"/>
  <c r="X269" i="12"/>
  <c r="U269" i="12"/>
  <c r="S269" i="12"/>
  <c r="L269" i="12"/>
  <c r="H269" i="12"/>
  <c r="T269" i="12" s="1"/>
  <c r="W269" i="12" s="1"/>
  <c r="U268" i="12"/>
  <c r="T268" i="12"/>
  <c r="W268" i="12" s="1"/>
  <c r="I268" i="12" s="1"/>
  <c r="S268" i="12"/>
  <c r="K268" i="12"/>
  <c r="J268" i="12"/>
  <c r="U267" i="12"/>
  <c r="T267" i="12"/>
  <c r="S267" i="12"/>
  <c r="X266" i="12"/>
  <c r="U266" i="12"/>
  <c r="T266" i="12"/>
  <c r="S266" i="12"/>
  <c r="L266" i="12"/>
  <c r="K266" i="12"/>
  <c r="X265" i="12"/>
  <c r="U265" i="12"/>
  <c r="T265" i="12"/>
  <c r="S265" i="12"/>
  <c r="L265" i="12"/>
  <c r="K265" i="12"/>
  <c r="X264" i="12"/>
  <c r="U264" i="12"/>
  <c r="T264" i="12"/>
  <c r="S264" i="12"/>
  <c r="L264" i="12"/>
  <c r="K264" i="12"/>
  <c r="X263" i="12"/>
  <c r="U263" i="12"/>
  <c r="T263" i="12"/>
  <c r="S263" i="12"/>
  <c r="L263" i="12"/>
  <c r="K263" i="12"/>
  <c r="X262" i="12"/>
  <c r="U262" i="12"/>
  <c r="T262" i="12"/>
  <c r="S262" i="12"/>
  <c r="L262" i="12"/>
  <c r="K262" i="12"/>
  <c r="U261" i="12"/>
  <c r="T261" i="12"/>
  <c r="S261" i="12"/>
  <c r="K261" i="12"/>
  <c r="J261" i="12"/>
  <c r="U260" i="12"/>
  <c r="T260" i="12"/>
  <c r="S260" i="12"/>
  <c r="K260" i="12"/>
  <c r="J260" i="12"/>
  <c r="U259" i="12"/>
  <c r="T259" i="12"/>
  <c r="S259" i="12"/>
  <c r="K259" i="12"/>
  <c r="J259" i="12"/>
  <c r="X258" i="12"/>
  <c r="U258" i="12"/>
  <c r="T258" i="12"/>
  <c r="S258" i="12"/>
  <c r="L258" i="12"/>
  <c r="K258" i="12"/>
  <c r="X257" i="12"/>
  <c r="U257" i="12"/>
  <c r="T257" i="12"/>
  <c r="S257" i="12"/>
  <c r="L257" i="12"/>
  <c r="K257" i="12"/>
  <c r="X256" i="12"/>
  <c r="U256" i="12"/>
  <c r="T256" i="12"/>
  <c r="S256" i="12"/>
  <c r="L256" i="12"/>
  <c r="K256" i="12"/>
  <c r="X255" i="12"/>
  <c r="U255" i="12"/>
  <c r="T255" i="12"/>
  <c r="S255" i="12"/>
  <c r="L255" i="12"/>
  <c r="K255" i="12"/>
  <c r="X254" i="12"/>
  <c r="U254" i="12"/>
  <c r="T254" i="12"/>
  <c r="S254" i="12"/>
  <c r="L254" i="12"/>
  <c r="K254" i="12"/>
  <c r="U253" i="12"/>
  <c r="T253" i="12"/>
  <c r="S253" i="12"/>
  <c r="X252" i="12"/>
  <c r="U252" i="12"/>
  <c r="T252" i="12"/>
  <c r="S252" i="12"/>
  <c r="L252" i="12"/>
  <c r="U251" i="12"/>
  <c r="T251" i="12"/>
  <c r="S251" i="12"/>
  <c r="K251" i="12"/>
  <c r="U250" i="12"/>
  <c r="T250" i="12"/>
  <c r="S250" i="12"/>
  <c r="K250" i="12"/>
  <c r="X249" i="12"/>
  <c r="U249" i="12"/>
  <c r="T249" i="12"/>
  <c r="S249" i="12"/>
  <c r="L249" i="12"/>
  <c r="K249" i="12"/>
  <c r="X248" i="12"/>
  <c r="U248" i="12"/>
  <c r="T248" i="12"/>
  <c r="S248" i="12"/>
  <c r="L248" i="12"/>
  <c r="K248" i="12"/>
  <c r="X247" i="12"/>
  <c r="U247" i="12"/>
  <c r="T247" i="12"/>
  <c r="S247" i="12"/>
  <c r="L247" i="12"/>
  <c r="K247" i="12"/>
  <c r="X246" i="12"/>
  <c r="U246" i="12"/>
  <c r="T246" i="12"/>
  <c r="S246" i="12"/>
  <c r="L246" i="12"/>
  <c r="K246" i="12"/>
  <c r="U245" i="12"/>
  <c r="T245" i="12"/>
  <c r="S245" i="12"/>
  <c r="K245" i="12"/>
  <c r="J245" i="12"/>
  <c r="U244" i="12"/>
  <c r="T244" i="12"/>
  <c r="S244" i="12"/>
  <c r="U243" i="12"/>
  <c r="T243" i="12"/>
  <c r="S243" i="12"/>
  <c r="K243" i="12"/>
  <c r="J243" i="12"/>
  <c r="U242" i="12"/>
  <c r="T242" i="12"/>
  <c r="S242" i="12"/>
  <c r="U241" i="12"/>
  <c r="T241" i="12"/>
  <c r="S241" i="12"/>
  <c r="K241" i="12"/>
  <c r="J241" i="12"/>
  <c r="U240" i="12"/>
  <c r="T240" i="12"/>
  <c r="S240" i="12"/>
  <c r="U239" i="12"/>
  <c r="T239" i="12"/>
  <c r="S239" i="12"/>
  <c r="U238" i="12"/>
  <c r="T238" i="12"/>
  <c r="S238" i="12"/>
  <c r="U237" i="12"/>
  <c r="T237" i="12"/>
  <c r="S237" i="12"/>
  <c r="K237" i="12"/>
  <c r="J237" i="12"/>
  <c r="U236" i="12"/>
  <c r="T236" i="12"/>
  <c r="S236" i="12"/>
  <c r="U235" i="12"/>
  <c r="T235" i="12"/>
  <c r="S235" i="12"/>
  <c r="U234" i="12"/>
  <c r="T234" i="12"/>
  <c r="S234" i="12"/>
  <c r="U233" i="12"/>
  <c r="T233" i="12"/>
  <c r="S233" i="12"/>
  <c r="U232" i="12"/>
  <c r="T232" i="12"/>
  <c r="S232" i="12"/>
  <c r="U231" i="12"/>
  <c r="T231" i="12"/>
  <c r="S231" i="12"/>
  <c r="X230" i="12"/>
  <c r="U230" i="12"/>
  <c r="T230" i="12"/>
  <c r="S230" i="12"/>
  <c r="L230" i="12"/>
  <c r="K230" i="12"/>
  <c r="X229" i="12"/>
  <c r="U229" i="12"/>
  <c r="T229" i="12"/>
  <c r="S229" i="12"/>
  <c r="L229" i="12"/>
  <c r="K229" i="12"/>
  <c r="X228" i="12"/>
  <c r="U228" i="12"/>
  <c r="T228" i="12"/>
  <c r="S228" i="12"/>
  <c r="L228" i="12"/>
  <c r="K228" i="12"/>
  <c r="X227" i="12"/>
  <c r="U227" i="12"/>
  <c r="T227" i="12"/>
  <c r="S227" i="12"/>
  <c r="L227" i="12"/>
  <c r="K227" i="12"/>
  <c r="X226" i="12"/>
  <c r="U226" i="12"/>
  <c r="T226" i="12"/>
  <c r="S226" i="12"/>
  <c r="L226" i="12"/>
  <c r="K226" i="12"/>
  <c r="U225" i="12"/>
  <c r="T225" i="12"/>
  <c r="S225" i="12"/>
  <c r="U224" i="12"/>
  <c r="T224" i="12"/>
  <c r="S224" i="12"/>
  <c r="K224" i="12"/>
  <c r="J224" i="12"/>
  <c r="X223" i="12"/>
  <c r="U223" i="12"/>
  <c r="T223" i="12"/>
  <c r="S223" i="12"/>
  <c r="L223" i="12"/>
  <c r="K223" i="12"/>
  <c r="U222" i="12"/>
  <c r="T222" i="12"/>
  <c r="S222" i="12"/>
  <c r="K222" i="12"/>
  <c r="U221" i="12"/>
  <c r="T221" i="12"/>
  <c r="S221" i="12"/>
  <c r="U220" i="12"/>
  <c r="T220" i="12"/>
  <c r="S220" i="12"/>
  <c r="U219" i="12"/>
  <c r="T219" i="12"/>
  <c r="S219" i="12"/>
  <c r="U218" i="12"/>
  <c r="T218" i="12"/>
  <c r="S218" i="12"/>
  <c r="U217" i="12"/>
  <c r="T217" i="12"/>
  <c r="S217" i="12"/>
  <c r="U216" i="12"/>
  <c r="T216" i="12"/>
  <c r="S216" i="12"/>
  <c r="U215" i="12"/>
  <c r="T215" i="12"/>
  <c r="S215" i="12"/>
  <c r="U214" i="12"/>
  <c r="T214" i="12"/>
  <c r="S214" i="12"/>
  <c r="U213" i="12"/>
  <c r="T213" i="12"/>
  <c r="S213" i="12"/>
  <c r="U212" i="12"/>
  <c r="T212" i="12"/>
  <c r="S212" i="12"/>
  <c r="U211" i="12"/>
  <c r="T211" i="12"/>
  <c r="S211" i="12"/>
  <c r="U210" i="12"/>
  <c r="T210" i="12"/>
  <c r="S210" i="12"/>
  <c r="K210" i="12"/>
  <c r="J210" i="12"/>
  <c r="U209" i="12"/>
  <c r="T209" i="12"/>
  <c r="S209" i="12"/>
  <c r="K209" i="12"/>
  <c r="J209" i="12"/>
  <c r="U208" i="12"/>
  <c r="T208" i="12"/>
  <c r="S208" i="12"/>
  <c r="K208" i="12"/>
  <c r="J208" i="12"/>
  <c r="U207" i="12"/>
  <c r="T207" i="12"/>
  <c r="S207" i="12"/>
  <c r="U206" i="12"/>
  <c r="T206" i="12"/>
  <c r="S206" i="12"/>
  <c r="U205" i="12"/>
  <c r="T205" i="12"/>
  <c r="S205" i="12"/>
  <c r="U204" i="12"/>
  <c r="T204" i="12"/>
  <c r="S204" i="12"/>
  <c r="U203" i="12"/>
  <c r="T203" i="12"/>
  <c r="S203" i="12"/>
  <c r="U202" i="12"/>
  <c r="T202" i="12"/>
  <c r="S202" i="12"/>
  <c r="U201" i="12"/>
  <c r="T201" i="12"/>
  <c r="S201" i="12"/>
  <c r="U200" i="12"/>
  <c r="T200" i="12"/>
  <c r="S200" i="12"/>
  <c r="U199" i="12"/>
  <c r="T199" i="12"/>
  <c r="S199" i="12"/>
  <c r="X198" i="12"/>
  <c r="U198" i="12"/>
  <c r="T198" i="12"/>
  <c r="S198" i="12"/>
  <c r="L198" i="12"/>
  <c r="U197" i="12"/>
  <c r="T197" i="12"/>
  <c r="S197" i="12"/>
  <c r="U196" i="12"/>
  <c r="T196" i="12"/>
  <c r="S196" i="12"/>
  <c r="U195" i="12"/>
  <c r="T195" i="12"/>
  <c r="S195" i="12"/>
  <c r="U194" i="12"/>
  <c r="T194" i="12"/>
  <c r="S194" i="12"/>
  <c r="U193" i="12"/>
  <c r="T193" i="12"/>
  <c r="S193" i="12"/>
  <c r="U192" i="12"/>
  <c r="T192" i="12"/>
  <c r="S192" i="12"/>
  <c r="U191" i="12"/>
  <c r="T191" i="12"/>
  <c r="S191" i="12"/>
  <c r="U190" i="12"/>
  <c r="T190" i="12"/>
  <c r="S190" i="12"/>
  <c r="U189" i="12"/>
  <c r="T189" i="12"/>
  <c r="S189" i="12"/>
  <c r="U188" i="12"/>
  <c r="T188" i="12"/>
  <c r="S188" i="12"/>
  <c r="U187" i="12"/>
  <c r="T187" i="12"/>
  <c r="S187" i="12"/>
  <c r="K187" i="12"/>
  <c r="J187" i="12"/>
  <c r="U186" i="12"/>
  <c r="T186" i="12"/>
  <c r="S186" i="12"/>
  <c r="K186" i="12"/>
  <c r="U185" i="12"/>
  <c r="T185" i="12"/>
  <c r="S185" i="12"/>
  <c r="K185" i="12"/>
  <c r="U184" i="12"/>
  <c r="T184" i="12"/>
  <c r="S184" i="12"/>
  <c r="K184" i="12"/>
  <c r="U183" i="12"/>
  <c r="T183" i="12"/>
  <c r="S183" i="12"/>
  <c r="K183" i="12"/>
  <c r="U182" i="12"/>
  <c r="T182" i="12"/>
  <c r="S182" i="12"/>
  <c r="U181" i="12"/>
  <c r="T181" i="12"/>
  <c r="S181" i="12"/>
  <c r="K181" i="12"/>
  <c r="J181" i="12"/>
  <c r="U180" i="12"/>
  <c r="T180" i="12"/>
  <c r="S180" i="12"/>
  <c r="K180" i="12"/>
  <c r="J180" i="12"/>
  <c r="U179" i="12"/>
  <c r="T179" i="12"/>
  <c r="S179" i="12"/>
  <c r="K179" i="12"/>
  <c r="J179" i="12"/>
  <c r="X178" i="12"/>
  <c r="U178" i="12"/>
  <c r="T178" i="12"/>
  <c r="S178" i="12"/>
  <c r="L178" i="12"/>
  <c r="K178" i="12"/>
  <c r="X177" i="12"/>
  <c r="U177" i="12"/>
  <c r="T177" i="12"/>
  <c r="S177" i="12"/>
  <c r="L177" i="12"/>
  <c r="K177" i="12"/>
  <c r="U176" i="12"/>
  <c r="T176" i="12"/>
  <c r="S176" i="12"/>
  <c r="K176" i="12"/>
  <c r="J176" i="12"/>
  <c r="U175" i="12"/>
  <c r="T175" i="12"/>
  <c r="S175" i="12"/>
  <c r="K175" i="12"/>
  <c r="J175" i="12"/>
  <c r="U174" i="12"/>
  <c r="T174" i="12"/>
  <c r="S174" i="12"/>
  <c r="K174" i="12"/>
  <c r="J174" i="12"/>
  <c r="U173" i="12"/>
  <c r="T173" i="12"/>
  <c r="S173" i="12"/>
  <c r="K173" i="12"/>
  <c r="J173" i="12"/>
  <c r="U172" i="12"/>
  <c r="T172" i="12"/>
  <c r="S172" i="12"/>
  <c r="K172" i="12"/>
  <c r="X171" i="12"/>
  <c r="U171" i="12"/>
  <c r="T171" i="12"/>
  <c r="S171" i="12"/>
  <c r="L171" i="12"/>
  <c r="K171" i="12"/>
  <c r="U170" i="12"/>
  <c r="T170" i="12"/>
  <c r="S170" i="12"/>
  <c r="K170" i="12"/>
  <c r="J170" i="12"/>
  <c r="U169" i="12"/>
  <c r="T169" i="12"/>
  <c r="W169" i="12" s="1"/>
  <c r="I169" i="12" s="1"/>
  <c r="S169" i="12"/>
  <c r="K169" i="12"/>
  <c r="U168" i="12"/>
  <c r="T168" i="12"/>
  <c r="W168" i="12" s="1"/>
  <c r="I168" i="12" s="1"/>
  <c r="S168" i="12"/>
  <c r="K168" i="12"/>
  <c r="U167" i="12"/>
  <c r="T167" i="12"/>
  <c r="W167" i="12" s="1"/>
  <c r="I167" i="12" s="1"/>
  <c r="S167" i="12"/>
  <c r="K167" i="12"/>
  <c r="J167" i="12"/>
  <c r="U166" i="12"/>
  <c r="T166" i="12"/>
  <c r="S166" i="12"/>
  <c r="K166" i="12"/>
  <c r="J166" i="12"/>
  <c r="U165" i="12"/>
  <c r="T165" i="12"/>
  <c r="W165" i="12" s="1"/>
  <c r="I165" i="12" s="1"/>
  <c r="S165" i="12"/>
  <c r="K165" i="12"/>
  <c r="X164" i="12"/>
  <c r="U164" i="12"/>
  <c r="T164" i="12"/>
  <c r="S164" i="12"/>
  <c r="L164" i="12"/>
  <c r="K164" i="12"/>
  <c r="X163" i="12"/>
  <c r="U163" i="12"/>
  <c r="T163" i="12"/>
  <c r="S163" i="12"/>
  <c r="L163" i="12"/>
  <c r="K163" i="12"/>
  <c r="X162" i="12"/>
  <c r="U162" i="12"/>
  <c r="T162" i="12"/>
  <c r="S162" i="12"/>
  <c r="L162" i="12"/>
  <c r="K162" i="12"/>
  <c r="X160" i="12"/>
  <c r="U160" i="12"/>
  <c r="T160" i="12"/>
  <c r="S160" i="12"/>
  <c r="L160" i="12"/>
  <c r="X159" i="12"/>
  <c r="U159" i="12"/>
  <c r="T159" i="12"/>
  <c r="W159" i="12" s="1"/>
  <c r="S159" i="12"/>
  <c r="L159" i="12"/>
  <c r="X158" i="12"/>
  <c r="U158" i="12"/>
  <c r="S158" i="12"/>
  <c r="L158" i="12"/>
  <c r="H158" i="12"/>
  <c r="K158" i="12" s="1"/>
  <c r="X157" i="12"/>
  <c r="U157" i="12"/>
  <c r="T157" i="12"/>
  <c r="W157" i="12" s="1"/>
  <c r="S157" i="12"/>
  <c r="L157" i="12"/>
  <c r="U156" i="12"/>
  <c r="T156" i="12"/>
  <c r="W156" i="12" s="1"/>
  <c r="I156" i="12" s="1"/>
  <c r="S156" i="12"/>
  <c r="X155" i="12"/>
  <c r="U155" i="12"/>
  <c r="T155" i="12"/>
  <c r="W155" i="12" s="1"/>
  <c r="S155" i="12"/>
  <c r="L155" i="12"/>
  <c r="U154" i="12"/>
  <c r="T154" i="12"/>
  <c r="W154" i="12" s="1"/>
  <c r="I154" i="12" s="1"/>
  <c r="S154" i="12"/>
  <c r="X153" i="12"/>
  <c r="U153" i="12"/>
  <c r="T153" i="12"/>
  <c r="W153" i="12" s="1"/>
  <c r="S153" i="12"/>
  <c r="L153" i="12"/>
  <c r="X152" i="12"/>
  <c r="U152" i="12"/>
  <c r="T152" i="12"/>
  <c r="S152" i="12"/>
  <c r="L152" i="12"/>
  <c r="K152" i="12"/>
  <c r="X151" i="12"/>
  <c r="U151" i="12"/>
  <c r="T151" i="12"/>
  <c r="S151" i="12"/>
  <c r="L151" i="12"/>
  <c r="K151" i="12"/>
  <c r="J151" i="12"/>
  <c r="X150" i="12"/>
  <c r="U150" i="12"/>
  <c r="T150" i="12"/>
  <c r="W150" i="12" s="1"/>
  <c r="S150" i="12"/>
  <c r="L150" i="12"/>
  <c r="K150" i="12"/>
  <c r="J150" i="12"/>
  <c r="X149" i="12"/>
  <c r="U149" i="12"/>
  <c r="T149" i="12"/>
  <c r="S149" i="12"/>
  <c r="L149" i="12"/>
  <c r="K149" i="12"/>
  <c r="J149" i="12"/>
  <c r="X148" i="12"/>
  <c r="U148" i="12"/>
  <c r="T148" i="12"/>
  <c r="W148" i="12" s="1"/>
  <c r="S148" i="12"/>
  <c r="L148" i="12"/>
  <c r="K148" i="12"/>
  <c r="J148" i="12"/>
  <c r="X147" i="12"/>
  <c r="U147" i="12"/>
  <c r="T147" i="12"/>
  <c r="S147" i="12"/>
  <c r="L147" i="12"/>
  <c r="K147" i="12"/>
  <c r="J147" i="12"/>
  <c r="U146" i="12"/>
  <c r="T146" i="12"/>
  <c r="S146" i="12"/>
  <c r="J146" i="12"/>
  <c r="U145" i="12"/>
  <c r="T145" i="12"/>
  <c r="S145" i="12"/>
  <c r="K145" i="12"/>
  <c r="J145" i="12"/>
  <c r="U144" i="12"/>
  <c r="T144" i="12"/>
  <c r="W144" i="12" s="1"/>
  <c r="I144" i="12" s="1"/>
  <c r="L144" i="12" s="1"/>
  <c r="S144" i="12"/>
  <c r="K144" i="12"/>
  <c r="J144" i="12"/>
  <c r="U143" i="12"/>
  <c r="T143" i="12"/>
  <c r="S143" i="12"/>
  <c r="K143" i="12"/>
  <c r="J143" i="12"/>
  <c r="X142" i="12"/>
  <c r="U142" i="12"/>
  <c r="T142" i="12"/>
  <c r="S142" i="12"/>
  <c r="L142" i="12"/>
  <c r="K142" i="12"/>
  <c r="J142" i="12"/>
  <c r="X141" i="12"/>
  <c r="U141" i="12"/>
  <c r="T141" i="12"/>
  <c r="W141" i="12" s="1"/>
  <c r="S141" i="12"/>
  <c r="L141" i="12"/>
  <c r="K141" i="12"/>
  <c r="J141" i="12"/>
  <c r="X140" i="12"/>
  <c r="U140" i="12"/>
  <c r="T140" i="12"/>
  <c r="S140" i="12"/>
  <c r="L140" i="12"/>
  <c r="K140" i="12"/>
  <c r="J140" i="12"/>
  <c r="X139" i="12"/>
  <c r="U139" i="12"/>
  <c r="T139" i="12"/>
  <c r="W139" i="12" s="1"/>
  <c r="S139" i="12"/>
  <c r="L139" i="12"/>
  <c r="K139" i="12"/>
  <c r="J139" i="12"/>
  <c r="X138" i="12"/>
  <c r="U138" i="12"/>
  <c r="T138" i="12"/>
  <c r="S138" i="12"/>
  <c r="L138" i="12"/>
  <c r="K138" i="12"/>
  <c r="J138" i="12"/>
  <c r="X137" i="12"/>
  <c r="U137" i="12"/>
  <c r="T137" i="12"/>
  <c r="W137" i="12" s="1"/>
  <c r="S137" i="12"/>
  <c r="L137" i="12"/>
  <c r="K137" i="12"/>
  <c r="J137" i="12"/>
  <c r="X136" i="12"/>
  <c r="U136" i="12"/>
  <c r="T136" i="12"/>
  <c r="S136" i="12"/>
  <c r="L136" i="12"/>
  <c r="K136" i="12"/>
  <c r="U135" i="12"/>
  <c r="T135" i="12"/>
  <c r="W135" i="12" s="1"/>
  <c r="I135" i="12" s="1"/>
  <c r="S135" i="12"/>
  <c r="K135" i="12"/>
  <c r="U134" i="12"/>
  <c r="T134" i="12"/>
  <c r="W134" i="12" s="1"/>
  <c r="I134" i="12" s="1"/>
  <c r="S134" i="12"/>
  <c r="K134" i="12"/>
  <c r="X133" i="12"/>
  <c r="U133" i="12"/>
  <c r="T133" i="12"/>
  <c r="S133" i="12"/>
  <c r="L133" i="12"/>
  <c r="K133" i="12"/>
  <c r="X132" i="12"/>
  <c r="U132" i="12"/>
  <c r="T132" i="12"/>
  <c r="S132" i="12"/>
  <c r="L132" i="12"/>
  <c r="K132" i="12"/>
  <c r="X131" i="12"/>
  <c r="U131" i="12"/>
  <c r="T131" i="12"/>
  <c r="S131" i="12"/>
  <c r="L131" i="12"/>
  <c r="K131" i="12"/>
  <c r="X130" i="12"/>
  <c r="U130" i="12"/>
  <c r="T130" i="12"/>
  <c r="S130" i="12"/>
  <c r="L130" i="12"/>
  <c r="K130" i="12"/>
  <c r="X129" i="12"/>
  <c r="U129" i="12"/>
  <c r="T129" i="12"/>
  <c r="S129" i="12"/>
  <c r="L129" i="12"/>
  <c r="K129" i="12"/>
  <c r="U128" i="12"/>
  <c r="T128" i="12"/>
  <c r="W128" i="12" s="1"/>
  <c r="I128" i="12" s="1"/>
  <c r="L128" i="12" s="1"/>
  <c r="S128" i="12"/>
  <c r="K128" i="12"/>
  <c r="X127" i="12"/>
  <c r="U127" i="12"/>
  <c r="T127" i="12"/>
  <c r="S127" i="12"/>
  <c r="L127" i="12"/>
  <c r="K127" i="12"/>
  <c r="X126" i="12"/>
  <c r="U126" i="12"/>
  <c r="S126" i="12"/>
  <c r="L126" i="12"/>
  <c r="H126" i="12"/>
  <c r="K126" i="12" s="1"/>
  <c r="X125" i="12"/>
  <c r="U125" i="12"/>
  <c r="T125" i="12"/>
  <c r="W125" i="12" s="1"/>
  <c r="S125" i="12"/>
  <c r="L125" i="12"/>
  <c r="K125" i="12"/>
  <c r="X124" i="12"/>
  <c r="U124" i="12"/>
  <c r="T124" i="12"/>
  <c r="S124" i="12"/>
  <c r="L124" i="12"/>
  <c r="K124" i="12"/>
  <c r="X123" i="12"/>
  <c r="U123" i="12"/>
  <c r="T123" i="12"/>
  <c r="S123" i="12"/>
  <c r="L123" i="12"/>
  <c r="K123" i="12"/>
  <c r="X122" i="12"/>
  <c r="U122" i="12"/>
  <c r="T122" i="12"/>
  <c r="S122" i="12"/>
  <c r="L122" i="12"/>
  <c r="K122" i="12"/>
  <c r="X121" i="12"/>
  <c r="U121" i="12"/>
  <c r="T121" i="12"/>
  <c r="W121" i="12" s="1"/>
  <c r="S121" i="12"/>
  <c r="L121" i="12"/>
  <c r="X120" i="12"/>
  <c r="U120" i="12"/>
  <c r="T120" i="12"/>
  <c r="S120" i="12"/>
  <c r="L120" i="12"/>
  <c r="K120" i="12"/>
  <c r="X119" i="12"/>
  <c r="U119" i="12"/>
  <c r="T119" i="12"/>
  <c r="S119" i="12"/>
  <c r="L119" i="12"/>
  <c r="K119" i="12"/>
  <c r="X118" i="12"/>
  <c r="U118" i="12"/>
  <c r="T118" i="12"/>
  <c r="S118" i="12"/>
  <c r="L118" i="12"/>
  <c r="K118" i="12"/>
  <c r="J118" i="12"/>
  <c r="X117" i="12"/>
  <c r="U117" i="12"/>
  <c r="T117" i="12"/>
  <c r="W117" i="12" s="1"/>
  <c r="S117" i="12"/>
  <c r="L117" i="12"/>
  <c r="K117" i="12"/>
  <c r="J117" i="12"/>
  <c r="X116" i="12"/>
  <c r="U116" i="12"/>
  <c r="S116" i="12"/>
  <c r="L116" i="12"/>
  <c r="H116" i="12"/>
  <c r="K116" i="12" s="1"/>
  <c r="X115" i="12"/>
  <c r="U115" i="12"/>
  <c r="T115" i="12"/>
  <c r="S115" i="12"/>
  <c r="L115" i="12"/>
  <c r="K115" i="12"/>
  <c r="X114" i="12"/>
  <c r="U114" i="12"/>
  <c r="T114" i="12"/>
  <c r="S114" i="12"/>
  <c r="L114" i="12"/>
  <c r="K114" i="12"/>
  <c r="X113" i="12"/>
  <c r="U113" i="12"/>
  <c r="T113" i="12"/>
  <c r="S113" i="12"/>
  <c r="L113" i="12"/>
  <c r="K113" i="12"/>
  <c r="X112" i="12"/>
  <c r="U112" i="12"/>
  <c r="T112" i="12"/>
  <c r="S112" i="12"/>
  <c r="L112" i="12"/>
  <c r="K112" i="12"/>
  <c r="X111" i="12"/>
  <c r="U111" i="12"/>
  <c r="T111" i="12"/>
  <c r="S111" i="12"/>
  <c r="L111" i="12"/>
  <c r="K111" i="12"/>
  <c r="X109" i="12"/>
  <c r="U109" i="12"/>
  <c r="T109" i="12"/>
  <c r="S109" i="12"/>
  <c r="L109" i="12"/>
  <c r="X108" i="12"/>
  <c r="U108" i="12"/>
  <c r="T108" i="12"/>
  <c r="S108" i="12"/>
  <c r="L108" i="12"/>
  <c r="X107" i="12"/>
  <c r="U107" i="12"/>
  <c r="T107" i="12"/>
  <c r="S107" i="12"/>
  <c r="L107" i="12"/>
  <c r="K107" i="12"/>
  <c r="J107" i="12"/>
  <c r="X106" i="12"/>
  <c r="U106" i="12"/>
  <c r="T106" i="12"/>
  <c r="S106" i="12"/>
  <c r="L106" i="12"/>
  <c r="K106" i="12"/>
  <c r="J106" i="12"/>
  <c r="U105" i="12"/>
  <c r="T105" i="12"/>
  <c r="S105" i="12"/>
  <c r="K105" i="12"/>
  <c r="J105" i="12"/>
  <c r="X104" i="12"/>
  <c r="U104" i="12"/>
  <c r="T104" i="12"/>
  <c r="S104" i="12"/>
  <c r="L104" i="12"/>
  <c r="X103" i="12"/>
  <c r="U103" i="12"/>
  <c r="T103" i="12"/>
  <c r="S103" i="12"/>
  <c r="L103" i="12"/>
  <c r="X102" i="12"/>
  <c r="U102" i="12"/>
  <c r="T102" i="12"/>
  <c r="S102" i="12"/>
  <c r="L102" i="12"/>
  <c r="X101" i="12"/>
  <c r="U101" i="12"/>
  <c r="T101" i="12"/>
  <c r="S101" i="12"/>
  <c r="L101" i="12"/>
  <c r="U100" i="12"/>
  <c r="T100" i="12"/>
  <c r="S100" i="12"/>
  <c r="X99" i="12"/>
  <c r="U99" i="12"/>
  <c r="T99" i="12"/>
  <c r="S99" i="12"/>
  <c r="L99" i="12"/>
  <c r="X98" i="12"/>
  <c r="U98" i="12"/>
  <c r="T98" i="12"/>
  <c r="S98" i="12"/>
  <c r="L98" i="12"/>
  <c r="K98" i="12"/>
  <c r="X97" i="12"/>
  <c r="U97" i="12"/>
  <c r="T97" i="12"/>
  <c r="S97" i="12"/>
  <c r="L97" i="12"/>
  <c r="K97" i="12"/>
  <c r="X96" i="12"/>
  <c r="U96" i="12"/>
  <c r="T96" i="12"/>
  <c r="S96" i="12"/>
  <c r="L96" i="12"/>
  <c r="X95" i="12"/>
  <c r="U95" i="12"/>
  <c r="T95" i="12"/>
  <c r="S95" i="12"/>
  <c r="L95" i="12"/>
  <c r="K95" i="12"/>
  <c r="U94" i="12"/>
  <c r="T94" i="12"/>
  <c r="S94" i="12"/>
  <c r="X93" i="12"/>
  <c r="U93" i="12"/>
  <c r="T93" i="12"/>
  <c r="S93" i="12"/>
  <c r="L93" i="12"/>
  <c r="X92" i="12"/>
  <c r="U92" i="12"/>
  <c r="T92" i="12"/>
  <c r="S92" i="12"/>
  <c r="L92" i="12"/>
  <c r="X91" i="12"/>
  <c r="U91" i="12"/>
  <c r="T91" i="12"/>
  <c r="S91" i="12"/>
  <c r="L91" i="12"/>
  <c r="K91" i="12"/>
  <c r="X90" i="12"/>
  <c r="U90" i="12"/>
  <c r="T90" i="12"/>
  <c r="S90" i="12"/>
  <c r="L90" i="12"/>
  <c r="K90" i="12"/>
  <c r="U88" i="12"/>
  <c r="T88" i="12"/>
  <c r="S88" i="12"/>
  <c r="K88" i="12"/>
  <c r="X87" i="12"/>
  <c r="U87" i="12"/>
  <c r="T87" i="12"/>
  <c r="S87" i="12"/>
  <c r="L87" i="12"/>
  <c r="U86" i="12"/>
  <c r="T86" i="12"/>
  <c r="S86" i="12"/>
  <c r="U85" i="12"/>
  <c r="T85" i="12"/>
  <c r="S85" i="12"/>
  <c r="K85" i="12"/>
  <c r="U84" i="12"/>
  <c r="T84" i="12"/>
  <c r="V84" i="12" s="1"/>
  <c r="S84" i="12"/>
  <c r="K84" i="12"/>
  <c r="U83" i="12"/>
  <c r="T83" i="12"/>
  <c r="S83" i="12"/>
  <c r="K83" i="12"/>
  <c r="U82" i="12"/>
  <c r="T82" i="12"/>
  <c r="S82" i="12"/>
  <c r="K82" i="12"/>
  <c r="U81" i="12"/>
  <c r="T81" i="12"/>
  <c r="S81" i="12"/>
  <c r="K81" i="12"/>
  <c r="U80" i="12"/>
  <c r="T80" i="12"/>
  <c r="S80" i="12"/>
  <c r="K80" i="12"/>
  <c r="U79" i="12"/>
  <c r="T79" i="12"/>
  <c r="S79" i="12"/>
  <c r="U78" i="12"/>
  <c r="T78" i="12"/>
  <c r="S78" i="12"/>
  <c r="X77" i="12"/>
  <c r="U77" i="12"/>
  <c r="T77" i="12"/>
  <c r="S77" i="12"/>
  <c r="L77" i="12"/>
  <c r="U76" i="12"/>
  <c r="T76" i="12"/>
  <c r="S76" i="12"/>
  <c r="U75" i="12"/>
  <c r="T75" i="12"/>
  <c r="S75" i="12"/>
  <c r="K75" i="12"/>
  <c r="U74" i="12"/>
  <c r="T74" i="12"/>
  <c r="S74" i="12"/>
  <c r="K74" i="12"/>
  <c r="U73" i="12"/>
  <c r="T73" i="12"/>
  <c r="S73" i="12"/>
  <c r="K73" i="12"/>
  <c r="X72" i="12"/>
  <c r="U72" i="12"/>
  <c r="T72" i="12"/>
  <c r="S72" i="12"/>
  <c r="L72" i="12"/>
  <c r="K72" i="12"/>
  <c r="X71" i="12"/>
  <c r="U71" i="12"/>
  <c r="T71" i="12"/>
  <c r="S71" i="12"/>
  <c r="L71" i="12"/>
  <c r="K71" i="12"/>
  <c r="J71" i="12"/>
  <c r="X70" i="12"/>
  <c r="U70" i="12"/>
  <c r="T70" i="12"/>
  <c r="S70" i="12"/>
  <c r="L70" i="12"/>
  <c r="K70" i="12"/>
  <c r="J70" i="12"/>
  <c r="X69" i="12"/>
  <c r="U69" i="12"/>
  <c r="T69" i="12"/>
  <c r="S69" i="12"/>
  <c r="L69" i="12"/>
  <c r="K69" i="12"/>
  <c r="J69" i="12"/>
  <c r="X68" i="12"/>
  <c r="U68" i="12"/>
  <c r="T68" i="12"/>
  <c r="S68" i="12"/>
  <c r="L68" i="12"/>
  <c r="K68" i="12"/>
  <c r="J68" i="12"/>
  <c r="U67" i="12"/>
  <c r="T67" i="12"/>
  <c r="S67" i="12"/>
  <c r="J67" i="12"/>
  <c r="X66" i="12"/>
  <c r="U66" i="12"/>
  <c r="T66" i="12"/>
  <c r="S66" i="12"/>
  <c r="L66" i="12"/>
  <c r="K66" i="12"/>
  <c r="J66" i="12"/>
  <c r="X65" i="12"/>
  <c r="U65" i="12"/>
  <c r="T65" i="12"/>
  <c r="S65" i="12"/>
  <c r="L65" i="12"/>
  <c r="U64" i="12"/>
  <c r="T64" i="12"/>
  <c r="S64" i="12"/>
  <c r="X63" i="12"/>
  <c r="U63" i="12"/>
  <c r="T63" i="12"/>
  <c r="S63" i="12"/>
  <c r="L63" i="12"/>
  <c r="X62" i="12"/>
  <c r="U62" i="12"/>
  <c r="T62" i="12"/>
  <c r="S62" i="12"/>
  <c r="L62" i="12"/>
  <c r="X61" i="12"/>
  <c r="U61" i="12"/>
  <c r="T61" i="12"/>
  <c r="S61" i="12"/>
  <c r="L61" i="12"/>
  <c r="U60" i="12"/>
  <c r="T60" i="12"/>
  <c r="S60" i="12"/>
  <c r="X59" i="12"/>
  <c r="U59" i="12"/>
  <c r="T59" i="12"/>
  <c r="S59" i="12"/>
  <c r="L59" i="12"/>
  <c r="U58" i="12"/>
  <c r="T58" i="12"/>
  <c r="S58" i="12"/>
  <c r="U57" i="12"/>
  <c r="T57" i="12"/>
  <c r="S57" i="12"/>
  <c r="X56" i="12"/>
  <c r="U56" i="12"/>
  <c r="T56" i="12"/>
  <c r="S56" i="12"/>
  <c r="L56" i="12"/>
  <c r="X55" i="12"/>
  <c r="U55" i="12"/>
  <c r="T55" i="12"/>
  <c r="S55" i="12"/>
  <c r="L55" i="12"/>
  <c r="X54" i="12"/>
  <c r="U54" i="12"/>
  <c r="T54" i="12"/>
  <c r="S54" i="12"/>
  <c r="L54" i="12"/>
  <c r="U53" i="12"/>
  <c r="T53" i="12"/>
  <c r="S53" i="12"/>
  <c r="U52" i="12"/>
  <c r="T52" i="12"/>
  <c r="S52" i="12"/>
  <c r="X51" i="12"/>
  <c r="U51" i="12"/>
  <c r="T51" i="12"/>
  <c r="S51" i="12"/>
  <c r="L51" i="12"/>
  <c r="U50" i="12"/>
  <c r="T50" i="12"/>
  <c r="S50" i="12"/>
  <c r="X49" i="12"/>
  <c r="U49" i="12"/>
  <c r="T49" i="12"/>
  <c r="S49" i="12"/>
  <c r="L49" i="12"/>
  <c r="X48" i="12"/>
  <c r="U48" i="12"/>
  <c r="T48" i="12"/>
  <c r="S48" i="12"/>
  <c r="L48" i="12"/>
  <c r="X47" i="12"/>
  <c r="U47" i="12"/>
  <c r="T47" i="12"/>
  <c r="S47" i="12"/>
  <c r="L47" i="12"/>
  <c r="X46" i="12"/>
  <c r="U46" i="12"/>
  <c r="T46" i="12"/>
  <c r="S46" i="12"/>
  <c r="L46" i="12"/>
  <c r="X45" i="12"/>
  <c r="U45" i="12"/>
  <c r="T45" i="12"/>
  <c r="S45" i="12"/>
  <c r="L45" i="12"/>
  <c r="X44" i="12"/>
  <c r="U44" i="12"/>
  <c r="T44" i="12"/>
  <c r="S44" i="12"/>
  <c r="L44" i="12"/>
  <c r="X43" i="12"/>
  <c r="U43" i="12"/>
  <c r="T43" i="12"/>
  <c r="S43" i="12"/>
  <c r="L43" i="12"/>
  <c r="X42" i="12"/>
  <c r="U42" i="12"/>
  <c r="T42" i="12"/>
  <c r="S42" i="12"/>
  <c r="L42" i="12"/>
  <c r="X41" i="12"/>
  <c r="U41" i="12"/>
  <c r="T41" i="12"/>
  <c r="S41" i="12"/>
  <c r="L41" i="12"/>
  <c r="K41" i="12"/>
  <c r="X40" i="12"/>
  <c r="U40" i="12"/>
  <c r="T40" i="12"/>
  <c r="S40" i="12"/>
  <c r="L40" i="12"/>
  <c r="K40" i="12"/>
  <c r="X39" i="12"/>
  <c r="U39" i="12"/>
  <c r="T39" i="12"/>
  <c r="S39" i="12"/>
  <c r="L39" i="12"/>
  <c r="K39" i="12"/>
  <c r="X38" i="12"/>
  <c r="U38" i="12"/>
  <c r="T38" i="12"/>
  <c r="S38" i="12"/>
  <c r="L38" i="12"/>
  <c r="X37" i="12"/>
  <c r="U37" i="12"/>
  <c r="T37" i="12"/>
  <c r="S37" i="12"/>
  <c r="L37" i="12"/>
  <c r="X36" i="12"/>
  <c r="U36" i="12"/>
  <c r="T36" i="12"/>
  <c r="S36" i="12"/>
  <c r="L36" i="12"/>
  <c r="X35" i="12"/>
  <c r="U35" i="12"/>
  <c r="T35" i="12"/>
  <c r="S35" i="12"/>
  <c r="L35" i="12"/>
  <c r="X34" i="12"/>
  <c r="U34" i="12"/>
  <c r="T34" i="12"/>
  <c r="S34" i="12"/>
  <c r="L34" i="12"/>
  <c r="U33" i="12"/>
  <c r="T33" i="12"/>
  <c r="S33" i="12"/>
  <c r="K33" i="12"/>
  <c r="X32" i="12"/>
  <c r="U32" i="12"/>
  <c r="T32" i="12"/>
  <c r="S32" i="12"/>
  <c r="L32" i="12"/>
  <c r="X31" i="12"/>
  <c r="U31" i="12"/>
  <c r="T31" i="12"/>
  <c r="S31" i="12"/>
  <c r="L31" i="12"/>
  <c r="X30" i="12"/>
  <c r="U30" i="12"/>
  <c r="T30" i="12"/>
  <c r="S30" i="12"/>
  <c r="L30" i="12"/>
  <c r="X29" i="12"/>
  <c r="U29" i="12"/>
  <c r="T29" i="12"/>
  <c r="S29" i="12"/>
  <c r="L29" i="12"/>
  <c r="X28" i="12"/>
  <c r="U28" i="12"/>
  <c r="T28" i="12"/>
  <c r="S28" i="12"/>
  <c r="L28" i="12"/>
  <c r="X27" i="12"/>
  <c r="U27" i="12"/>
  <c r="T27" i="12"/>
  <c r="S27" i="12"/>
  <c r="L27" i="12"/>
  <c r="X26" i="12"/>
  <c r="U26" i="12"/>
  <c r="T26" i="12"/>
  <c r="S26" i="12"/>
  <c r="L26" i="12"/>
  <c r="U25" i="12"/>
  <c r="T25" i="12"/>
  <c r="S25" i="12"/>
  <c r="X24" i="12"/>
  <c r="U24" i="12"/>
  <c r="T24" i="12"/>
  <c r="S24" i="12"/>
  <c r="L24" i="12"/>
  <c r="K24" i="12"/>
  <c r="X23" i="12"/>
  <c r="U23" i="12"/>
  <c r="T23" i="12"/>
  <c r="S23" i="12"/>
  <c r="L23" i="12"/>
  <c r="K23" i="12"/>
  <c r="U22" i="12"/>
  <c r="T22" i="12"/>
  <c r="S22" i="12"/>
  <c r="X21" i="12"/>
  <c r="U21" i="12"/>
  <c r="T21" i="12"/>
  <c r="S21" i="12"/>
  <c r="L21" i="12"/>
  <c r="K21" i="12"/>
  <c r="U20" i="12"/>
  <c r="T20" i="12"/>
  <c r="S20" i="12"/>
  <c r="K20" i="12"/>
  <c r="X19" i="12"/>
  <c r="U19" i="12"/>
  <c r="T19" i="12"/>
  <c r="S19" i="12"/>
  <c r="L19" i="12"/>
  <c r="K19" i="12"/>
  <c r="X18" i="12"/>
  <c r="U18" i="12"/>
  <c r="T18" i="12"/>
  <c r="S18" i="12"/>
  <c r="L18" i="12"/>
  <c r="K18" i="12"/>
  <c r="U17" i="12"/>
  <c r="T17" i="12"/>
  <c r="S17" i="12"/>
  <c r="K17" i="12"/>
  <c r="X16" i="12"/>
  <c r="U16" i="12"/>
  <c r="T16" i="12"/>
  <c r="S16" i="12"/>
  <c r="L16" i="12"/>
  <c r="X15" i="12"/>
  <c r="U15" i="12"/>
  <c r="T15" i="12"/>
  <c r="S15" i="12"/>
  <c r="L15" i="12"/>
  <c r="K15" i="12"/>
  <c r="U14" i="12"/>
  <c r="T14" i="12"/>
  <c r="S14" i="12"/>
  <c r="K14" i="12"/>
  <c r="X13" i="12"/>
  <c r="U13" i="12"/>
  <c r="T13" i="12"/>
  <c r="S13" i="12"/>
  <c r="L13" i="12"/>
  <c r="K13" i="12"/>
  <c r="X12" i="12"/>
  <c r="U12" i="12"/>
  <c r="T12" i="12"/>
  <c r="S12" i="12"/>
  <c r="L12" i="12"/>
  <c r="K12" i="12"/>
  <c r="U11" i="12"/>
  <c r="T11" i="12"/>
  <c r="S11" i="12"/>
  <c r="K11" i="12"/>
  <c r="U10" i="12"/>
  <c r="T10" i="12"/>
  <c r="S10" i="12"/>
  <c r="K10" i="12"/>
  <c r="X9" i="12"/>
  <c r="U9" i="12"/>
  <c r="T9" i="12"/>
  <c r="S9" i="12"/>
  <c r="L9" i="12"/>
  <c r="K9" i="12"/>
  <c r="X8" i="12"/>
  <c r="U8" i="12"/>
  <c r="T8" i="12"/>
  <c r="S8" i="12"/>
  <c r="L8" i="12"/>
  <c r="K8" i="12"/>
  <c r="X7" i="12"/>
  <c r="U7" i="12"/>
  <c r="T7" i="12"/>
  <c r="S7" i="12"/>
  <c r="L7" i="12"/>
  <c r="K7" i="12"/>
  <c r="A8" i="12"/>
  <c r="A9" i="12" s="1"/>
  <c r="A10" i="12" s="1"/>
  <c r="A11" i="12" s="1"/>
  <c r="A12" i="12" s="1"/>
  <c r="A13" i="12" s="1"/>
  <c r="A14" i="12" s="1"/>
  <c r="A15" i="12" s="1"/>
  <c r="W277" i="12" l="1"/>
  <c r="I277" i="12" s="1"/>
  <c r="G529" i="12"/>
  <c r="G505" i="12"/>
  <c r="G269" i="12"/>
  <c r="K529" i="12"/>
  <c r="W533" i="12"/>
  <c r="W534" i="12"/>
  <c r="I534" i="12" s="1"/>
  <c r="W536" i="12"/>
  <c r="I536" i="12" s="1"/>
  <c r="W538" i="12"/>
  <c r="I538" i="12" s="1"/>
  <c r="L538" i="12" s="1"/>
  <c r="W539" i="12"/>
  <c r="W541" i="12"/>
  <c r="I541" i="12" s="1"/>
  <c r="W542" i="12"/>
  <c r="I542" i="12" s="1"/>
  <c r="W543" i="12"/>
  <c r="I543" i="12" s="1"/>
  <c r="W544" i="12"/>
  <c r="I544" i="12" s="1"/>
  <c r="W545" i="12"/>
  <c r="I545" i="12" s="1"/>
  <c r="W547" i="12"/>
  <c r="I547" i="12" s="1"/>
  <c r="L547" i="12" s="1"/>
  <c r="W551" i="12"/>
  <c r="I551" i="12" s="1"/>
  <c r="L551" i="12" s="1"/>
  <c r="W552" i="12"/>
  <c r="I552" i="12" s="1"/>
  <c r="W557" i="12"/>
  <c r="I557" i="12" s="1"/>
  <c r="L557" i="12" s="1"/>
  <c r="W558" i="12"/>
  <c r="W560" i="12"/>
  <c r="I560" i="12" s="1"/>
  <c r="L560" i="12" s="1"/>
  <c r="W562" i="12"/>
  <c r="I562" i="12" s="1"/>
  <c r="L562" i="12" s="1"/>
  <c r="W564" i="12"/>
  <c r="I564" i="12" s="1"/>
  <c r="L564" i="12" s="1"/>
  <c r="H566" i="12"/>
  <c r="G530" i="12"/>
  <c r="G294" i="12"/>
  <c r="G158" i="12"/>
  <c r="G126" i="12"/>
  <c r="G116" i="12"/>
  <c r="A16" i="12"/>
  <c r="A17" i="12" s="1"/>
  <c r="A18" i="12" s="1"/>
  <c r="A19" i="12" s="1"/>
  <c r="A20" i="12" s="1"/>
  <c r="A21" i="12" s="1"/>
  <c r="A22" i="12" s="1"/>
  <c r="A23" i="12" s="1"/>
  <c r="W478" i="12"/>
  <c r="I478" i="12" s="1"/>
  <c r="L478" i="12" s="1"/>
  <c r="W479" i="12"/>
  <c r="I479" i="12" s="1"/>
  <c r="L479" i="12" s="1"/>
  <c r="W480" i="12"/>
  <c r="I480" i="12" s="1"/>
  <c r="W482" i="12"/>
  <c r="I482" i="12" s="1"/>
  <c r="W483" i="12"/>
  <c r="W484" i="12"/>
  <c r="I484" i="12" s="1"/>
  <c r="W485" i="12"/>
  <c r="W486" i="12"/>
  <c r="I486" i="12" s="1"/>
  <c r="W501" i="12"/>
  <c r="I501" i="12" s="1"/>
  <c r="L501" i="12" s="1"/>
  <c r="W508" i="12"/>
  <c r="I508" i="12" s="1"/>
  <c r="W510" i="12"/>
  <c r="I510" i="12" s="1"/>
  <c r="W511" i="12"/>
  <c r="W514" i="12"/>
  <c r="I514" i="12" s="1"/>
  <c r="L514" i="12" s="1"/>
  <c r="W515" i="12"/>
  <c r="W516" i="12"/>
  <c r="W517" i="12"/>
  <c r="W518" i="12"/>
  <c r="W519" i="12"/>
  <c r="W522" i="12"/>
  <c r="I522" i="12" s="1"/>
  <c r="L522" i="12" s="1"/>
  <c r="W523" i="12"/>
  <c r="I523" i="12" s="1"/>
  <c r="W524" i="12"/>
  <c r="I524" i="12" s="1"/>
  <c r="L524" i="12" s="1"/>
  <c r="W526" i="12"/>
  <c r="W506" i="12"/>
  <c r="I506" i="12" s="1"/>
  <c r="L506" i="12" s="1"/>
  <c r="W7" i="12"/>
  <c r="W8" i="12"/>
  <c r="W170" i="12"/>
  <c r="I170" i="12" s="1"/>
  <c r="L170" i="12" s="1"/>
  <c r="W172" i="12"/>
  <c r="I172" i="12" s="1"/>
  <c r="W174" i="12"/>
  <c r="I174" i="12" s="1"/>
  <c r="W176" i="12"/>
  <c r="I176" i="12" s="1"/>
  <c r="W180" i="12"/>
  <c r="I180" i="12" s="1"/>
  <c r="W182" i="12"/>
  <c r="I182" i="12" s="1"/>
  <c r="W183" i="12"/>
  <c r="I183" i="12" s="1"/>
  <c r="W184" i="12"/>
  <c r="I184" i="12" s="1"/>
  <c r="W185" i="12"/>
  <c r="I185" i="12" s="1"/>
  <c r="W186" i="12"/>
  <c r="I186" i="12" s="1"/>
  <c r="W188" i="12"/>
  <c r="I188" i="12" s="1"/>
  <c r="W190" i="12"/>
  <c r="I190" i="12" s="1"/>
  <c r="W192" i="12"/>
  <c r="I192" i="12" s="1"/>
  <c r="W194" i="12"/>
  <c r="I194" i="12" s="1"/>
  <c r="W196" i="12"/>
  <c r="I196" i="12" s="1"/>
  <c r="W200" i="12"/>
  <c r="I200" i="12" s="1"/>
  <c r="W202" i="12"/>
  <c r="I202" i="12" s="1"/>
  <c r="W204" i="12"/>
  <c r="I204" i="12" s="1"/>
  <c r="W206" i="12"/>
  <c r="I206" i="12" s="1"/>
  <c r="W208" i="12"/>
  <c r="I208" i="12" s="1"/>
  <c r="W210" i="12"/>
  <c r="I210" i="12" s="1"/>
  <c r="W212" i="12"/>
  <c r="I212" i="12" s="1"/>
  <c r="W214" i="12"/>
  <c r="I214" i="12" s="1"/>
  <c r="W216" i="12"/>
  <c r="I216" i="12" s="1"/>
  <c r="W218" i="12"/>
  <c r="I218" i="12" s="1"/>
  <c r="W220" i="12"/>
  <c r="I220" i="12" s="1"/>
  <c r="W223" i="12"/>
  <c r="W224" i="12"/>
  <c r="I224" i="12" s="1"/>
  <c r="W226" i="12"/>
  <c r="W227" i="12"/>
  <c r="W228" i="12"/>
  <c r="W229" i="12"/>
  <c r="W230" i="12"/>
  <c r="W231" i="12"/>
  <c r="I231" i="12" s="1"/>
  <c r="L231" i="12" s="1"/>
  <c r="W233" i="12"/>
  <c r="I233" i="12" s="1"/>
  <c r="W235" i="12"/>
  <c r="I235" i="12" s="1"/>
  <c r="W237" i="12"/>
  <c r="I237" i="12" s="1"/>
  <c r="W239" i="12"/>
  <c r="I239" i="12" s="1"/>
  <c r="W241" i="12"/>
  <c r="I241" i="12" s="1"/>
  <c r="W243" i="12"/>
  <c r="I243" i="12" s="1"/>
  <c r="W245" i="12"/>
  <c r="I245" i="12" s="1"/>
  <c r="W250" i="12"/>
  <c r="I250" i="12" s="1"/>
  <c r="W251" i="12"/>
  <c r="I251" i="12" s="1"/>
  <c r="W252" i="12"/>
  <c r="W253" i="12"/>
  <c r="I253" i="12" s="1"/>
  <c r="W260" i="12"/>
  <c r="I260" i="12" s="1"/>
  <c r="W262" i="12"/>
  <c r="W263" i="12"/>
  <c r="W356" i="12"/>
  <c r="W359" i="12"/>
  <c r="I359" i="12" s="1"/>
  <c r="L359" i="12" s="1"/>
  <c r="W362" i="12"/>
  <c r="I362" i="12" s="1"/>
  <c r="W363" i="12"/>
  <c r="I363" i="12" s="1"/>
  <c r="W364" i="12"/>
  <c r="I364" i="12" s="1"/>
  <c r="W365" i="12"/>
  <c r="I365" i="12" s="1"/>
  <c r="W366" i="12"/>
  <c r="I366" i="12" s="1"/>
  <c r="W367" i="12"/>
  <c r="I367" i="12" s="1"/>
  <c r="W368" i="12"/>
  <c r="I368" i="12" s="1"/>
  <c r="W411" i="12"/>
  <c r="I411" i="12" s="1"/>
  <c r="W502" i="12"/>
  <c r="W11" i="12"/>
  <c r="I11" i="12" s="1"/>
  <c r="W14" i="12"/>
  <c r="I14" i="12" s="1"/>
  <c r="W16" i="12"/>
  <c r="W18" i="12"/>
  <c r="W19" i="12"/>
  <c r="W21" i="12"/>
  <c r="W565" i="12"/>
  <c r="I565" i="12" s="1"/>
  <c r="W22" i="12"/>
  <c r="I22" i="12" s="1"/>
  <c r="W24" i="12"/>
  <c r="W25" i="12"/>
  <c r="I25" i="12" s="1"/>
  <c r="W26" i="12"/>
  <c r="W28" i="12"/>
  <c r="W30" i="12"/>
  <c r="W32" i="12"/>
  <c r="W35" i="12"/>
  <c r="W37" i="12"/>
  <c r="W42" i="12"/>
  <c r="W44" i="12"/>
  <c r="W46" i="12"/>
  <c r="W48" i="12"/>
  <c r="W53" i="12"/>
  <c r="I53" i="12" s="1"/>
  <c r="W54" i="12"/>
  <c r="W56" i="12"/>
  <c r="W57" i="12"/>
  <c r="I57" i="12" s="1"/>
  <c r="W62" i="12"/>
  <c r="W66" i="12"/>
  <c r="W69" i="12"/>
  <c r="W71" i="12"/>
  <c r="W72" i="12"/>
  <c r="W76" i="12"/>
  <c r="I76" i="12" s="1"/>
  <c r="W77" i="12"/>
  <c r="W78" i="12"/>
  <c r="I78" i="12" s="1"/>
  <c r="L78" i="12" s="1"/>
  <c r="W84" i="12"/>
  <c r="I84" i="12" s="1"/>
  <c r="W86" i="12"/>
  <c r="I86" i="12" s="1"/>
  <c r="W87" i="12"/>
  <c r="W88" i="12"/>
  <c r="I88" i="12" s="1"/>
  <c r="W90" i="12"/>
  <c r="W91" i="12"/>
  <c r="W93" i="12"/>
  <c r="W94" i="12"/>
  <c r="I94" i="12" s="1"/>
  <c r="L94" i="12" s="1"/>
  <c r="W96" i="12"/>
  <c r="W97" i="12"/>
  <c r="W98" i="12"/>
  <c r="W102" i="12"/>
  <c r="W104" i="12"/>
  <c r="W105" i="12"/>
  <c r="I105" i="12" s="1"/>
  <c r="W106" i="12"/>
  <c r="W108" i="12"/>
  <c r="W309" i="12"/>
  <c r="W311" i="12"/>
  <c r="W314" i="12"/>
  <c r="I314" i="12" s="1"/>
  <c r="W315" i="12"/>
  <c r="I315" i="12" s="1"/>
  <c r="L315" i="12" s="1"/>
  <c r="W317" i="12"/>
  <c r="I317" i="12" s="1"/>
  <c r="W319" i="12"/>
  <c r="W322" i="12"/>
  <c r="I322" i="12" s="1"/>
  <c r="W324" i="12"/>
  <c r="I324" i="12" s="1"/>
  <c r="L324" i="12" s="1"/>
  <c r="W404" i="12"/>
  <c r="I404" i="12" s="1"/>
  <c r="L404" i="12" s="1"/>
  <c r="W405" i="12"/>
  <c r="I405" i="12" s="1"/>
  <c r="W414" i="12"/>
  <c r="W415" i="12"/>
  <c r="I415" i="12" s="1"/>
  <c r="W417" i="12"/>
  <c r="I417" i="12" s="1"/>
  <c r="W420" i="12"/>
  <c r="I420" i="12" s="1"/>
  <c r="W421" i="12"/>
  <c r="I421" i="12" s="1"/>
  <c r="W422" i="12"/>
  <c r="I422" i="12" s="1"/>
  <c r="W424" i="12"/>
  <c r="I424" i="12" s="1"/>
  <c r="L424" i="12" s="1"/>
  <c r="W425" i="12"/>
  <c r="I425" i="12" s="1"/>
  <c r="W427" i="12"/>
  <c r="I427" i="12" s="1"/>
  <c r="L427" i="12" s="1"/>
  <c r="W428" i="12"/>
  <c r="I428" i="12" s="1"/>
  <c r="W429" i="12"/>
  <c r="I429" i="12" s="1"/>
  <c r="W431" i="12"/>
  <c r="I431" i="12" s="1"/>
  <c r="L431" i="12" s="1"/>
  <c r="W432" i="12"/>
  <c r="I432" i="12" s="1"/>
  <c r="W433" i="12"/>
  <c r="I433" i="12" s="1"/>
  <c r="W438" i="12"/>
  <c r="I438" i="12" s="1"/>
  <c r="L438" i="12" s="1"/>
  <c r="W439" i="12"/>
  <c r="I439" i="12" s="1"/>
  <c r="W441" i="12"/>
  <c r="W442" i="12"/>
  <c r="W445" i="12"/>
  <c r="I445" i="12" s="1"/>
  <c r="L445" i="12" s="1"/>
  <c r="W448" i="12"/>
  <c r="I448" i="12" s="1"/>
  <c r="L448" i="12" s="1"/>
  <c r="W449" i="12"/>
  <c r="I449" i="12" s="1"/>
  <c r="W450" i="12"/>
  <c r="I450" i="12" s="1"/>
  <c r="W452" i="12"/>
  <c r="I452" i="12" s="1"/>
  <c r="L452" i="12" s="1"/>
  <c r="W457" i="12"/>
  <c r="I457" i="12" s="1"/>
  <c r="L457" i="12" s="1"/>
  <c r="W458" i="12"/>
  <c r="I458" i="12" s="1"/>
  <c r="W459" i="12"/>
  <c r="I459" i="12" s="1"/>
  <c r="W460" i="12"/>
  <c r="I460" i="12" s="1"/>
  <c r="W461" i="12"/>
  <c r="I461" i="12" s="1"/>
  <c r="W462" i="12"/>
  <c r="I462" i="12" s="1"/>
  <c r="W463" i="12"/>
  <c r="I463" i="12" s="1"/>
  <c r="W464" i="12"/>
  <c r="I464" i="12" s="1"/>
  <c r="W473" i="12"/>
  <c r="I473" i="12" s="1"/>
  <c r="L473" i="12" s="1"/>
  <c r="W310" i="12"/>
  <c r="I310" i="12" s="1"/>
  <c r="W312" i="12"/>
  <c r="I312" i="12" s="1"/>
  <c r="W316" i="12"/>
  <c r="W318" i="12"/>
  <c r="I318" i="12" s="1"/>
  <c r="L318" i="12" s="1"/>
  <c r="W320" i="12"/>
  <c r="W321" i="12"/>
  <c r="I321" i="12" s="1"/>
  <c r="W323" i="12"/>
  <c r="I323" i="12" s="1"/>
  <c r="W328" i="12"/>
  <c r="W336" i="12"/>
  <c r="I336" i="12" s="1"/>
  <c r="W338" i="12"/>
  <c r="I338" i="12" s="1"/>
  <c r="W340" i="12"/>
  <c r="I340" i="12" s="1"/>
  <c r="W342" i="12"/>
  <c r="I342" i="12" s="1"/>
  <c r="W345" i="12"/>
  <c r="W346" i="12"/>
  <c r="W347" i="12"/>
  <c r="W348" i="12"/>
  <c r="W357" i="12"/>
  <c r="I357" i="12" s="1"/>
  <c r="W358" i="12"/>
  <c r="I358" i="12" s="1"/>
  <c r="W361" i="12"/>
  <c r="W369" i="12"/>
  <c r="I369" i="12" s="1"/>
  <c r="W371" i="12"/>
  <c r="I371" i="12" s="1"/>
  <c r="W373" i="12"/>
  <c r="I373" i="12" s="1"/>
  <c r="W375" i="12"/>
  <c r="I375" i="12" s="1"/>
  <c r="L375" i="12" s="1"/>
  <c r="W376" i="12"/>
  <c r="I376" i="12" s="1"/>
  <c r="W377" i="12"/>
  <c r="I377" i="12" s="1"/>
  <c r="W378" i="12"/>
  <c r="I378" i="12" s="1"/>
  <c r="W380" i="12"/>
  <c r="I380" i="12" s="1"/>
  <c r="W382" i="12"/>
  <c r="I382" i="12" s="1"/>
  <c r="W384" i="12"/>
  <c r="I384" i="12" s="1"/>
  <c r="L384" i="12" s="1"/>
  <c r="W385" i="12"/>
  <c r="W387" i="12"/>
  <c r="I387" i="12" s="1"/>
  <c r="L387" i="12" s="1"/>
  <c r="W390" i="12"/>
  <c r="W396" i="12"/>
  <c r="I396" i="12" s="1"/>
  <c r="L396" i="12" s="1"/>
  <c r="W397" i="12"/>
  <c r="W398" i="12"/>
  <c r="I398" i="12" s="1"/>
  <c r="L398" i="12" s="1"/>
  <c r="W9" i="12"/>
  <c r="W10" i="12"/>
  <c r="I10" i="12" s="1"/>
  <c r="W12" i="12"/>
  <c r="W13" i="12"/>
  <c r="W15" i="12"/>
  <c r="W17" i="12"/>
  <c r="I17" i="12" s="1"/>
  <c r="W20" i="12"/>
  <c r="I20" i="12" s="1"/>
  <c r="L20" i="12" s="1"/>
  <c r="W23" i="12"/>
  <c r="W27" i="12"/>
  <c r="W29" i="12"/>
  <c r="W31" i="12"/>
  <c r="W33" i="12"/>
  <c r="I33" i="12" s="1"/>
  <c r="W34" i="12"/>
  <c r="W36" i="12"/>
  <c r="W38" i="12"/>
  <c r="W39" i="12"/>
  <c r="W40" i="12"/>
  <c r="W41" i="12"/>
  <c r="W43" i="12"/>
  <c r="W45" i="12"/>
  <c r="W47" i="12"/>
  <c r="W49" i="12"/>
  <c r="W50" i="12"/>
  <c r="I50" i="12" s="1"/>
  <c r="L50" i="12" s="1"/>
  <c r="W51" i="12"/>
  <c r="W52" i="12"/>
  <c r="I52" i="12" s="1"/>
  <c r="X52" i="12" s="1"/>
  <c r="W55" i="12"/>
  <c r="W58" i="12"/>
  <c r="I58" i="12" s="1"/>
  <c r="L58" i="12" s="1"/>
  <c r="W59" i="12"/>
  <c r="W60" i="12"/>
  <c r="I60" i="12" s="1"/>
  <c r="X60" i="12" s="1"/>
  <c r="W61" i="12"/>
  <c r="W63" i="12"/>
  <c r="W64" i="12"/>
  <c r="I64" i="12" s="1"/>
  <c r="W65" i="12"/>
  <c r="W67" i="12"/>
  <c r="I67" i="12" s="1"/>
  <c r="L67" i="12" s="1"/>
  <c r="W68" i="12"/>
  <c r="W70" i="12"/>
  <c r="W73" i="12"/>
  <c r="I73" i="12" s="1"/>
  <c r="L73" i="12" s="1"/>
  <c r="W74" i="12"/>
  <c r="I74" i="12" s="1"/>
  <c r="W75" i="12"/>
  <c r="I75" i="12" s="1"/>
  <c r="L75" i="12" s="1"/>
  <c r="W79" i="12"/>
  <c r="I79" i="12" s="1"/>
  <c r="L79" i="12" s="1"/>
  <c r="W80" i="12"/>
  <c r="I80" i="12" s="1"/>
  <c r="L80" i="12" s="1"/>
  <c r="W81" i="12"/>
  <c r="I81" i="12" s="1"/>
  <c r="W82" i="12"/>
  <c r="I82" i="12" s="1"/>
  <c r="L82" i="12" s="1"/>
  <c r="W83" i="12"/>
  <c r="I83" i="12" s="1"/>
  <c r="W85" i="12"/>
  <c r="I85" i="12" s="1"/>
  <c r="X85" i="12" s="1"/>
  <c r="W92" i="12"/>
  <c r="W95" i="12"/>
  <c r="W99" i="12"/>
  <c r="W100" i="12"/>
  <c r="I100" i="12" s="1"/>
  <c r="X100" i="12" s="1"/>
  <c r="W101" i="12"/>
  <c r="W103" i="12"/>
  <c r="W107" i="12"/>
  <c r="W109" i="12"/>
  <c r="W111" i="12"/>
  <c r="W112" i="12"/>
  <c r="W113" i="12"/>
  <c r="W118" i="12"/>
  <c r="W119" i="12"/>
  <c r="W120" i="12"/>
  <c r="W127" i="12"/>
  <c r="W130" i="12"/>
  <c r="W131" i="12"/>
  <c r="W132" i="12"/>
  <c r="W133" i="12"/>
  <c r="W136" i="12"/>
  <c r="W138" i="12"/>
  <c r="W140" i="12"/>
  <c r="W142" i="12"/>
  <c r="W143" i="12"/>
  <c r="I143" i="12" s="1"/>
  <c r="L143" i="12" s="1"/>
  <c r="W145" i="12"/>
  <c r="I145" i="12" s="1"/>
  <c r="L145" i="12" s="1"/>
  <c r="W146" i="12"/>
  <c r="I146" i="12" s="1"/>
  <c r="L146" i="12" s="1"/>
  <c r="W147" i="12"/>
  <c r="W149" i="12"/>
  <c r="W151" i="12"/>
  <c r="W152" i="12"/>
  <c r="W160" i="12"/>
  <c r="W162" i="12"/>
  <c r="W163" i="12"/>
  <c r="W164" i="12"/>
  <c r="W166" i="12"/>
  <c r="I166" i="12" s="1"/>
  <c r="W171" i="12"/>
  <c r="W173" i="12"/>
  <c r="I173" i="12" s="1"/>
  <c r="W175" i="12"/>
  <c r="I175" i="12" s="1"/>
  <c r="W177" i="12"/>
  <c r="W178" i="12"/>
  <c r="W179" i="12"/>
  <c r="I179" i="12" s="1"/>
  <c r="W181" i="12"/>
  <c r="I181" i="12" s="1"/>
  <c r="W187" i="12"/>
  <c r="I187" i="12" s="1"/>
  <c r="L187" i="12" s="1"/>
  <c r="W189" i="12"/>
  <c r="I189" i="12" s="1"/>
  <c r="L189" i="12" s="1"/>
  <c r="W191" i="12"/>
  <c r="I191" i="12" s="1"/>
  <c r="W193" i="12"/>
  <c r="I193" i="12" s="1"/>
  <c r="L193" i="12" s="1"/>
  <c r="W195" i="12"/>
  <c r="I195" i="12" s="1"/>
  <c r="W197" i="12"/>
  <c r="I197" i="12" s="1"/>
  <c r="L197" i="12" s="1"/>
  <c r="W198" i="12"/>
  <c r="W199" i="12"/>
  <c r="I199" i="12" s="1"/>
  <c r="X199" i="12" s="1"/>
  <c r="W201" i="12"/>
  <c r="I201" i="12" s="1"/>
  <c r="W203" i="12"/>
  <c r="I203" i="12" s="1"/>
  <c r="X203" i="12" s="1"/>
  <c r="W205" i="12"/>
  <c r="I205" i="12" s="1"/>
  <c r="W207" i="12"/>
  <c r="I207" i="12" s="1"/>
  <c r="X207" i="12" s="1"/>
  <c r="W209" i="12"/>
  <c r="I209" i="12" s="1"/>
  <c r="W211" i="12"/>
  <c r="I211" i="12" s="1"/>
  <c r="W213" i="12"/>
  <c r="I213" i="12" s="1"/>
  <c r="W215" i="12"/>
  <c r="I215" i="12" s="1"/>
  <c r="X215" i="12" s="1"/>
  <c r="W217" i="12"/>
  <c r="I217" i="12" s="1"/>
  <c r="W219" i="12"/>
  <c r="I219" i="12" s="1"/>
  <c r="W221" i="12"/>
  <c r="I221" i="12" s="1"/>
  <c r="W222" i="12"/>
  <c r="I222" i="12" s="1"/>
  <c r="W225" i="12"/>
  <c r="I225" i="12" s="1"/>
  <c r="W232" i="12"/>
  <c r="I232" i="12" s="1"/>
  <c r="L232" i="12" s="1"/>
  <c r="W234" i="12"/>
  <c r="I234" i="12" s="1"/>
  <c r="W236" i="12"/>
  <c r="I236" i="12" s="1"/>
  <c r="X236" i="12" s="1"/>
  <c r="W238" i="12"/>
  <c r="I238" i="12" s="1"/>
  <c r="W240" i="12"/>
  <c r="I240" i="12" s="1"/>
  <c r="W242" i="12"/>
  <c r="I242" i="12" s="1"/>
  <c r="W244" i="12"/>
  <c r="I244" i="12" s="1"/>
  <c r="X244" i="12" s="1"/>
  <c r="W246" i="12"/>
  <c r="W247" i="12"/>
  <c r="W248" i="12"/>
  <c r="W249" i="12"/>
  <c r="W254" i="12"/>
  <c r="W255" i="12"/>
  <c r="W256" i="12"/>
  <c r="W257" i="12"/>
  <c r="W258" i="12"/>
  <c r="W259" i="12"/>
  <c r="I259" i="12" s="1"/>
  <c r="L259" i="12" s="1"/>
  <c r="W261" i="12"/>
  <c r="I261" i="12" s="1"/>
  <c r="W264" i="12"/>
  <c r="W265" i="12"/>
  <c r="W266" i="12"/>
  <c r="W267" i="12"/>
  <c r="I267" i="12" s="1"/>
  <c r="W270" i="12"/>
  <c r="W275" i="12"/>
  <c r="I275" i="12" s="1"/>
  <c r="L275" i="12" s="1"/>
  <c r="W278" i="12"/>
  <c r="I278" i="12" s="1"/>
  <c r="W282" i="12"/>
  <c r="I282" i="12" s="1"/>
  <c r="W284" i="12"/>
  <c r="I284" i="12" s="1"/>
  <c r="W289" i="12"/>
  <c r="W291" i="12"/>
  <c r="W293" i="12"/>
  <c r="W300" i="12"/>
  <c r="W301" i="12"/>
  <c r="W302" i="12"/>
  <c r="W304" i="12"/>
  <c r="W305" i="12"/>
  <c r="I305" i="12" s="1"/>
  <c r="W307" i="12"/>
  <c r="I307" i="12" s="1"/>
  <c r="W403" i="12"/>
  <c r="I403" i="12" s="1"/>
  <c r="W406" i="12"/>
  <c r="I406" i="12" s="1"/>
  <c r="L406" i="12" s="1"/>
  <c r="W407" i="12"/>
  <c r="I407" i="12" s="1"/>
  <c r="W409" i="12"/>
  <c r="W410" i="12"/>
  <c r="I410" i="12" s="1"/>
  <c r="W412" i="12"/>
  <c r="I412" i="12" s="1"/>
  <c r="L412" i="12" s="1"/>
  <c r="W413" i="12"/>
  <c r="I413" i="12" s="1"/>
  <c r="W416" i="12"/>
  <c r="I416" i="12" s="1"/>
  <c r="W418" i="12"/>
  <c r="I418" i="12" s="1"/>
  <c r="W419" i="12"/>
  <c r="W423" i="12"/>
  <c r="I423" i="12" s="1"/>
  <c r="L423" i="12" s="1"/>
  <c r="W426" i="12"/>
  <c r="I426" i="12" s="1"/>
  <c r="L426" i="12" s="1"/>
  <c r="W430" i="12"/>
  <c r="I430" i="12" s="1"/>
  <c r="L430" i="12" s="1"/>
  <c r="W434" i="12"/>
  <c r="I434" i="12" s="1"/>
  <c r="L434" i="12" s="1"/>
  <c r="W435" i="12"/>
  <c r="I435" i="12" s="1"/>
  <c r="W436" i="12"/>
  <c r="I436" i="12" s="1"/>
  <c r="W437" i="12"/>
  <c r="I437" i="12" s="1"/>
  <c r="W440" i="12"/>
  <c r="I440" i="12" s="1"/>
  <c r="L440" i="12" s="1"/>
  <c r="W443" i="12"/>
  <c r="I443" i="12" s="1"/>
  <c r="W444" i="12"/>
  <c r="I444" i="12" s="1"/>
  <c r="W446" i="12"/>
  <c r="I446" i="12" s="1"/>
  <c r="L446" i="12" s="1"/>
  <c r="W447" i="12"/>
  <c r="I447" i="12" s="1"/>
  <c r="W451" i="12"/>
  <c r="I451" i="12" s="1"/>
  <c r="L451" i="12" s="1"/>
  <c r="W453" i="12"/>
  <c r="W454" i="12"/>
  <c r="I454" i="12" s="1"/>
  <c r="L454" i="12" s="1"/>
  <c r="W455" i="12"/>
  <c r="I455" i="12" s="1"/>
  <c r="W456" i="12"/>
  <c r="I456" i="12" s="1"/>
  <c r="W465" i="12"/>
  <c r="I465" i="12" s="1"/>
  <c r="L465" i="12" s="1"/>
  <c r="W466" i="12"/>
  <c r="I466" i="12" s="1"/>
  <c r="W467" i="12"/>
  <c r="I467" i="12" s="1"/>
  <c r="W468" i="12"/>
  <c r="I468" i="12" s="1"/>
  <c r="W469" i="12"/>
  <c r="I469" i="12" s="1"/>
  <c r="W470" i="12"/>
  <c r="I470" i="12" s="1"/>
  <c r="W471" i="12"/>
  <c r="I471" i="12" s="1"/>
  <c r="W472" i="12"/>
  <c r="I472" i="12" s="1"/>
  <c r="W474" i="12"/>
  <c r="I474" i="12" s="1"/>
  <c r="L474" i="12" s="1"/>
  <c r="W475" i="12"/>
  <c r="I475" i="12" s="1"/>
  <c r="W476" i="12"/>
  <c r="I476" i="12" s="1"/>
  <c r="W477" i="12"/>
  <c r="I477" i="12" s="1"/>
  <c r="W481" i="12"/>
  <c r="I481" i="12" s="1"/>
  <c r="W487" i="12"/>
  <c r="I487" i="12" s="1"/>
  <c r="L487" i="12" s="1"/>
  <c r="W488" i="12"/>
  <c r="I488" i="12" s="1"/>
  <c r="L488" i="12" s="1"/>
  <c r="W489" i="12"/>
  <c r="I489" i="12" s="1"/>
  <c r="W491" i="12"/>
  <c r="I491" i="12" s="1"/>
  <c r="L491" i="12" s="1"/>
  <c r="W492" i="12"/>
  <c r="I492" i="12" s="1"/>
  <c r="L492" i="12" s="1"/>
  <c r="W493" i="12"/>
  <c r="I493" i="12" s="1"/>
  <c r="L493" i="12" s="1"/>
  <c r="W494" i="12"/>
  <c r="W495" i="12"/>
  <c r="I495" i="12" s="1"/>
  <c r="L495" i="12" s="1"/>
  <c r="W496" i="12"/>
  <c r="W497" i="12"/>
  <c r="W498" i="12"/>
  <c r="I498" i="12" s="1"/>
  <c r="W499" i="12"/>
  <c r="I499" i="12" s="1"/>
  <c r="L499" i="12" s="1"/>
  <c r="W500" i="12"/>
  <c r="W503" i="12"/>
  <c r="W504" i="12"/>
  <c r="I504" i="12" s="1"/>
  <c r="L504" i="12" s="1"/>
  <c r="T505" i="12"/>
  <c r="W505" i="12" s="1"/>
  <c r="I505" i="12" s="1"/>
  <c r="W509" i="12"/>
  <c r="I509" i="12" s="1"/>
  <c r="W512" i="12"/>
  <c r="W513" i="12"/>
  <c r="I513" i="12" s="1"/>
  <c r="W520" i="12"/>
  <c r="I520" i="12" s="1"/>
  <c r="W527" i="12"/>
  <c r="I527" i="12" s="1"/>
  <c r="W528" i="12"/>
  <c r="I528" i="12" s="1"/>
  <c r="W531" i="12"/>
  <c r="W532" i="12"/>
  <c r="W535" i="12"/>
  <c r="I535" i="12" s="1"/>
  <c r="W537" i="12"/>
  <c r="I537" i="12" s="1"/>
  <c r="W540" i="12"/>
  <c r="W546" i="12"/>
  <c r="I546" i="12" s="1"/>
  <c r="L546" i="12" s="1"/>
  <c r="W548" i="12"/>
  <c r="W549" i="12"/>
  <c r="W550" i="12"/>
  <c r="I550" i="12" s="1"/>
  <c r="L550" i="12" s="1"/>
  <c r="W553" i="12"/>
  <c r="I553" i="12" s="1"/>
  <c r="L553" i="12" s="1"/>
  <c r="W554" i="12"/>
  <c r="I554" i="12" s="1"/>
  <c r="W555" i="12"/>
  <c r="I555" i="12" s="1"/>
  <c r="W556" i="12"/>
  <c r="I556" i="12" s="1"/>
  <c r="W559" i="12"/>
  <c r="I559" i="12" s="1"/>
  <c r="W561" i="12"/>
  <c r="I561" i="12" s="1"/>
  <c r="L561" i="12" s="1"/>
  <c r="W563" i="12"/>
  <c r="I563" i="12" s="1"/>
  <c r="L563" i="12" s="1"/>
  <c r="L10" i="12"/>
  <c r="X10" i="12"/>
  <c r="X11" i="12"/>
  <c r="L11" i="12"/>
  <c r="L14" i="12"/>
  <c r="X14" i="12"/>
  <c r="X20" i="12"/>
  <c r="X22" i="12"/>
  <c r="L22" i="12"/>
  <c r="L25" i="12"/>
  <c r="X25" i="12"/>
  <c r="X50" i="12"/>
  <c r="L52" i="12"/>
  <c r="X57" i="12"/>
  <c r="L57" i="12"/>
  <c r="X58" i="12"/>
  <c r="L60" i="12"/>
  <c r="X73" i="12"/>
  <c r="L74" i="12"/>
  <c r="X74" i="12"/>
  <c r="X80" i="12"/>
  <c r="X82" i="12"/>
  <c r="X83" i="12"/>
  <c r="L83" i="12"/>
  <c r="X105" i="12"/>
  <c r="L105" i="12"/>
  <c r="L17" i="12"/>
  <c r="X17" i="12"/>
  <c r="L33" i="12"/>
  <c r="X33" i="12"/>
  <c r="L53" i="12"/>
  <c r="X53" i="12"/>
  <c r="X64" i="12"/>
  <c r="L64" i="12"/>
  <c r="X75" i="12"/>
  <c r="X76" i="12"/>
  <c r="L76" i="12"/>
  <c r="X81" i="12"/>
  <c r="L81" i="12"/>
  <c r="X84" i="12"/>
  <c r="L84" i="12"/>
  <c r="L85" i="12"/>
  <c r="L86" i="12"/>
  <c r="X86" i="12"/>
  <c r="X88" i="12"/>
  <c r="L88" i="12"/>
  <c r="L100" i="12"/>
  <c r="V80" i="12"/>
  <c r="V81" i="12"/>
  <c r="V82" i="12"/>
  <c r="V83" i="12"/>
  <c r="X128" i="12"/>
  <c r="X134" i="12"/>
  <c r="L134" i="12"/>
  <c r="X143" i="12"/>
  <c r="L154" i="12"/>
  <c r="X154" i="12"/>
  <c r="X156" i="12"/>
  <c r="L156" i="12"/>
  <c r="X165" i="12"/>
  <c r="L165" i="12"/>
  <c r="X166" i="12"/>
  <c r="L166" i="12"/>
  <c r="L168" i="12"/>
  <c r="X168" i="12"/>
  <c r="X174" i="12"/>
  <c r="L174" i="12"/>
  <c r="X176" i="12"/>
  <c r="L176" i="12"/>
  <c r="X180" i="12"/>
  <c r="L180" i="12"/>
  <c r="X182" i="12"/>
  <c r="L182" i="12"/>
  <c r="L185" i="12"/>
  <c r="X185" i="12"/>
  <c r="L188" i="12"/>
  <c r="X188" i="12"/>
  <c r="X189" i="12"/>
  <c r="L190" i="12"/>
  <c r="X190" i="12"/>
  <c r="L192" i="12"/>
  <c r="X192" i="12"/>
  <c r="X193" i="12"/>
  <c r="L194" i="12"/>
  <c r="X194" i="12"/>
  <c r="L195" i="12"/>
  <c r="X195" i="12"/>
  <c r="L196" i="12"/>
  <c r="X196" i="12"/>
  <c r="X197" i="12"/>
  <c r="L199" i="12"/>
  <c r="X200" i="12"/>
  <c r="L200" i="12"/>
  <c r="X201" i="12"/>
  <c r="L201" i="12"/>
  <c r="X202" i="12"/>
  <c r="L202" i="12"/>
  <c r="L203" i="12"/>
  <c r="X204" i="12"/>
  <c r="L204" i="12"/>
  <c r="X205" i="12"/>
  <c r="L205" i="12"/>
  <c r="X206" i="12"/>
  <c r="L206" i="12"/>
  <c r="L207" i="12"/>
  <c r="X208" i="12"/>
  <c r="L208" i="12"/>
  <c r="X210" i="12"/>
  <c r="L210" i="12"/>
  <c r="X214" i="12"/>
  <c r="L214" i="12"/>
  <c r="L215" i="12"/>
  <c r="X224" i="12"/>
  <c r="L224" i="12"/>
  <c r="X233" i="12"/>
  <c r="L233" i="12"/>
  <c r="X234" i="12"/>
  <c r="L234" i="12"/>
  <c r="X235" i="12"/>
  <c r="L235" i="12"/>
  <c r="L236" i="12"/>
  <c r="X237" i="12"/>
  <c r="L237" i="12"/>
  <c r="X242" i="12"/>
  <c r="L242" i="12"/>
  <c r="L244" i="12"/>
  <c r="X251" i="12"/>
  <c r="L251" i="12"/>
  <c r="X260" i="12"/>
  <c r="L260" i="12"/>
  <c r="L267" i="12"/>
  <c r="X267" i="12"/>
  <c r="X277" i="12"/>
  <c r="L277" i="12"/>
  <c r="X279" i="12"/>
  <c r="L279" i="12"/>
  <c r="L281" i="12"/>
  <c r="X281" i="12"/>
  <c r="L285" i="12"/>
  <c r="X285" i="12"/>
  <c r="L298" i="12"/>
  <c r="X298" i="12"/>
  <c r="L303" i="12"/>
  <c r="X303" i="12"/>
  <c r="L306" i="12"/>
  <c r="X306" i="12"/>
  <c r="L308" i="12"/>
  <c r="X308" i="12"/>
  <c r="X310" i="12"/>
  <c r="L310" i="12"/>
  <c r="X314" i="12"/>
  <c r="L314" i="12"/>
  <c r="X317" i="12"/>
  <c r="L317" i="12"/>
  <c r="X321" i="12"/>
  <c r="L321" i="12"/>
  <c r="X323" i="12"/>
  <c r="L323" i="12"/>
  <c r="W114" i="12"/>
  <c r="W115" i="12"/>
  <c r="T116" i="12"/>
  <c r="W116" i="12" s="1"/>
  <c r="W122" i="12"/>
  <c r="W123" i="12"/>
  <c r="W124" i="12"/>
  <c r="T126" i="12"/>
  <c r="W126" i="12" s="1"/>
  <c r="W129" i="12"/>
  <c r="L135" i="12"/>
  <c r="X135" i="12"/>
  <c r="X167" i="12"/>
  <c r="L167" i="12"/>
  <c r="X169" i="12"/>
  <c r="L169" i="12"/>
  <c r="X172" i="12"/>
  <c r="L172" i="12"/>
  <c r="X173" i="12"/>
  <c r="L173" i="12"/>
  <c r="X175" i="12"/>
  <c r="L175" i="12"/>
  <c r="X179" i="12"/>
  <c r="L179" i="12"/>
  <c r="X181" i="12"/>
  <c r="L181" i="12"/>
  <c r="L183" i="12"/>
  <c r="X183" i="12"/>
  <c r="X184" i="12"/>
  <c r="L184" i="12"/>
  <c r="X186" i="12"/>
  <c r="L186" i="12"/>
  <c r="L191" i="12"/>
  <c r="X191" i="12"/>
  <c r="X209" i="12"/>
  <c r="L209" i="12"/>
  <c r="X211" i="12"/>
  <c r="L211" i="12"/>
  <c r="X212" i="12"/>
  <c r="L212" i="12"/>
  <c r="X213" i="12"/>
  <c r="L213" i="12"/>
  <c r="X216" i="12"/>
  <c r="L216" i="12"/>
  <c r="X217" i="12"/>
  <c r="L217" i="12"/>
  <c r="X218" i="12"/>
  <c r="L218" i="12"/>
  <c r="X219" i="12"/>
  <c r="L219" i="12"/>
  <c r="X220" i="12"/>
  <c r="L220" i="12"/>
  <c r="X221" i="12"/>
  <c r="L221" i="12"/>
  <c r="X222" i="12"/>
  <c r="L222" i="12"/>
  <c r="X225" i="12"/>
  <c r="L225" i="12"/>
  <c r="X238" i="12"/>
  <c r="L238" i="12"/>
  <c r="X239" i="12"/>
  <c r="L239" i="12"/>
  <c r="X240" i="12"/>
  <c r="L240" i="12"/>
  <c r="X241" i="12"/>
  <c r="L241" i="12"/>
  <c r="X243" i="12"/>
  <c r="L243" i="12"/>
  <c r="X245" i="12"/>
  <c r="L245" i="12"/>
  <c r="L250" i="12"/>
  <c r="X250" i="12"/>
  <c r="L253" i="12"/>
  <c r="X253" i="12"/>
  <c r="X261" i="12"/>
  <c r="L261" i="12"/>
  <c r="L268" i="12"/>
  <c r="X268" i="12"/>
  <c r="L272" i="12"/>
  <c r="X272" i="12"/>
  <c r="X278" i="12"/>
  <c r="L278" i="12"/>
  <c r="L282" i="12"/>
  <c r="X282" i="12"/>
  <c r="L283" i="12"/>
  <c r="X283" i="12"/>
  <c r="L284" i="12"/>
  <c r="X284" i="12"/>
  <c r="X297" i="12"/>
  <c r="L297" i="12"/>
  <c r="X299" i="12"/>
  <c r="L299" i="12"/>
  <c r="L305" i="12"/>
  <c r="X305" i="12"/>
  <c r="L307" i="12"/>
  <c r="X307" i="12"/>
  <c r="L312" i="12"/>
  <c r="X312" i="12"/>
  <c r="X322" i="12"/>
  <c r="L322" i="12"/>
  <c r="T158" i="12"/>
  <c r="W158" i="12" s="1"/>
  <c r="K294" i="12"/>
  <c r="W313" i="12"/>
  <c r="I313" i="12" s="1"/>
  <c r="X330" i="12"/>
  <c r="L330" i="12"/>
  <c r="L335" i="12"/>
  <c r="X335" i="12"/>
  <c r="L336" i="12"/>
  <c r="X336" i="12"/>
  <c r="L337" i="12"/>
  <c r="X337" i="12"/>
  <c r="L338" i="12"/>
  <c r="X338" i="12"/>
  <c r="L339" i="12"/>
  <c r="X339" i="12"/>
  <c r="L340" i="12"/>
  <c r="X340" i="12"/>
  <c r="L341" i="12"/>
  <c r="X341" i="12"/>
  <c r="L342" i="12"/>
  <c r="X342" i="12"/>
  <c r="L343" i="12"/>
  <c r="X343" i="12"/>
  <c r="L349" i="12"/>
  <c r="X349" i="12"/>
  <c r="L351" i="12"/>
  <c r="X351" i="12"/>
  <c r="X353" i="12"/>
  <c r="L353" i="12"/>
  <c r="L355" i="12"/>
  <c r="X355" i="12"/>
  <c r="X357" i="12"/>
  <c r="L357" i="12"/>
  <c r="L358" i="12"/>
  <c r="X358" i="12"/>
  <c r="X363" i="12"/>
  <c r="L363" i="12"/>
  <c r="L371" i="12"/>
  <c r="X371" i="12"/>
  <c r="L373" i="12"/>
  <c r="X373" i="12"/>
  <c r="X376" i="12"/>
  <c r="L376" i="12"/>
  <c r="L377" i="12"/>
  <c r="X377" i="12"/>
  <c r="X378" i="12"/>
  <c r="L378" i="12"/>
  <c r="L382" i="12"/>
  <c r="X382" i="12"/>
  <c r="L383" i="12"/>
  <c r="X383" i="12"/>
  <c r="X392" i="12"/>
  <c r="L392" i="12"/>
  <c r="X394" i="12"/>
  <c r="L394" i="12"/>
  <c r="X395" i="12"/>
  <c r="L395" i="12"/>
  <c r="X401" i="12"/>
  <c r="L401" i="12"/>
  <c r="X411" i="12"/>
  <c r="L411" i="12"/>
  <c r="X315" i="12"/>
  <c r="V325" i="12"/>
  <c r="X327" i="12"/>
  <c r="L327" i="12"/>
  <c r="L329" i="12"/>
  <c r="X329" i="12"/>
  <c r="X344" i="12"/>
  <c r="L344" i="12"/>
  <c r="X350" i="12"/>
  <c r="L350" i="12"/>
  <c r="X354" i="12"/>
  <c r="L354" i="12"/>
  <c r="L362" i="12"/>
  <c r="X362" i="12"/>
  <c r="L364" i="12"/>
  <c r="X364" i="12"/>
  <c r="X365" i="12"/>
  <c r="L365" i="12"/>
  <c r="L366" i="12"/>
  <c r="X366" i="12"/>
  <c r="X367" i="12"/>
  <c r="L367" i="12"/>
  <c r="L368" i="12"/>
  <c r="X368" i="12"/>
  <c r="X369" i="12"/>
  <c r="L369" i="12"/>
  <c r="L372" i="12"/>
  <c r="X372" i="12"/>
  <c r="L374" i="12"/>
  <c r="X374" i="12"/>
  <c r="X379" i="12"/>
  <c r="L379" i="12"/>
  <c r="X380" i="12"/>
  <c r="L380" i="12"/>
  <c r="L393" i="12"/>
  <c r="X393" i="12"/>
  <c r="X403" i="12"/>
  <c r="L403" i="12"/>
  <c r="X405" i="12"/>
  <c r="L405" i="12"/>
  <c r="X407" i="12"/>
  <c r="L407" i="12"/>
  <c r="X410" i="12"/>
  <c r="L410" i="12"/>
  <c r="X402" i="12"/>
  <c r="L415" i="12"/>
  <c r="X415" i="12"/>
  <c r="L417" i="12"/>
  <c r="X417" i="12"/>
  <c r="L418" i="12"/>
  <c r="X418" i="12"/>
  <c r="L420" i="12"/>
  <c r="X420" i="12"/>
  <c r="X421" i="12"/>
  <c r="L421" i="12"/>
  <c r="X439" i="12"/>
  <c r="L439" i="12"/>
  <c r="X443" i="12"/>
  <c r="L443" i="12"/>
  <c r="L455" i="12"/>
  <c r="X455" i="12"/>
  <c r="X456" i="12"/>
  <c r="L456" i="12"/>
  <c r="L459" i="12"/>
  <c r="X459" i="12"/>
  <c r="X460" i="12"/>
  <c r="L460" i="12"/>
  <c r="L461" i="12"/>
  <c r="X461" i="12"/>
  <c r="X462" i="12"/>
  <c r="L462" i="12"/>
  <c r="X464" i="12"/>
  <c r="L464" i="12"/>
  <c r="X466" i="12"/>
  <c r="L466" i="12"/>
  <c r="X468" i="12"/>
  <c r="L468" i="12"/>
  <c r="X470" i="12"/>
  <c r="L470" i="12"/>
  <c r="L475" i="12"/>
  <c r="X475" i="12"/>
  <c r="X476" i="12"/>
  <c r="L476" i="12"/>
  <c r="W400" i="12"/>
  <c r="I400" i="12" s="1"/>
  <c r="W408" i="12"/>
  <c r="I408" i="12" s="1"/>
  <c r="L413" i="12"/>
  <c r="X413" i="12"/>
  <c r="L416" i="12"/>
  <c r="X416" i="12"/>
  <c r="L422" i="12"/>
  <c r="X422" i="12"/>
  <c r="X425" i="12"/>
  <c r="L425" i="12"/>
  <c r="L428" i="12"/>
  <c r="X428" i="12"/>
  <c r="X429" i="12"/>
  <c r="L429" i="12"/>
  <c r="L432" i="12"/>
  <c r="X432" i="12"/>
  <c r="X433" i="12"/>
  <c r="L433" i="12"/>
  <c r="X435" i="12"/>
  <c r="L435" i="12"/>
  <c r="L436" i="12"/>
  <c r="X436" i="12"/>
  <c r="X437" i="12"/>
  <c r="L437" i="12"/>
  <c r="L444" i="12"/>
  <c r="X444" i="12"/>
  <c r="X447" i="12"/>
  <c r="L447" i="12"/>
  <c r="X449" i="12"/>
  <c r="L449" i="12"/>
  <c r="L450" i="12"/>
  <c r="X450" i="12"/>
  <c r="X458" i="12"/>
  <c r="L458" i="12"/>
  <c r="L463" i="12"/>
  <c r="X463" i="12"/>
  <c r="L467" i="12"/>
  <c r="X467" i="12"/>
  <c r="L469" i="12"/>
  <c r="X469" i="12"/>
  <c r="L471" i="12"/>
  <c r="X471" i="12"/>
  <c r="X472" i="12"/>
  <c r="L472" i="12"/>
  <c r="X477" i="12"/>
  <c r="L477" i="12"/>
  <c r="X478" i="12"/>
  <c r="X481" i="12"/>
  <c r="L481" i="12"/>
  <c r="L484" i="12"/>
  <c r="X484" i="12"/>
  <c r="X486" i="12"/>
  <c r="L486" i="12"/>
  <c r="L489" i="12"/>
  <c r="X489" i="12"/>
  <c r="X508" i="12"/>
  <c r="L508" i="12"/>
  <c r="X509" i="12"/>
  <c r="L509" i="12"/>
  <c r="X510" i="12"/>
  <c r="L510" i="12"/>
  <c r="X513" i="12"/>
  <c r="L513" i="12"/>
  <c r="X482" i="12"/>
  <c r="L482" i="12"/>
  <c r="L498" i="12"/>
  <c r="X498" i="12"/>
  <c r="X505" i="12"/>
  <c r="L505" i="12"/>
  <c r="L520" i="12"/>
  <c r="X520" i="12"/>
  <c r="X523" i="12"/>
  <c r="L523" i="12"/>
  <c r="V504" i="12"/>
  <c r="X522" i="12"/>
  <c r="X524" i="12"/>
  <c r="W525" i="12"/>
  <c r="I525" i="12" s="1"/>
  <c r="L525" i="12" s="1"/>
  <c r="L527" i="12"/>
  <c r="X527" i="12"/>
  <c r="X528" i="12"/>
  <c r="L528" i="12"/>
  <c r="L534" i="12"/>
  <c r="X534" i="12"/>
  <c r="L535" i="12"/>
  <c r="X535" i="12"/>
  <c r="L536" i="12"/>
  <c r="X536" i="12"/>
  <c r="L537" i="12"/>
  <c r="X537" i="12"/>
  <c r="X565" i="12"/>
  <c r="L565" i="12"/>
  <c r="W521" i="12"/>
  <c r="I521" i="12" s="1"/>
  <c r="L521" i="12" s="1"/>
  <c r="L541" i="12"/>
  <c r="X541" i="12"/>
  <c r="X542" i="12"/>
  <c r="L542" i="12"/>
  <c r="L543" i="12"/>
  <c r="X543" i="12"/>
  <c r="X544" i="12"/>
  <c r="L544" i="12"/>
  <c r="L545" i="12"/>
  <c r="X545" i="12"/>
  <c r="X552" i="12"/>
  <c r="L552" i="12"/>
  <c r="X554" i="12"/>
  <c r="L554" i="12"/>
  <c r="L555" i="12"/>
  <c r="X555" i="12"/>
  <c r="X556" i="12"/>
  <c r="L556" i="12"/>
  <c r="L559" i="12"/>
  <c r="X559" i="12"/>
  <c r="T530" i="12"/>
  <c r="W530" i="12" s="1"/>
  <c r="I566" i="12" l="1"/>
  <c r="A24" i="12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X480" i="12"/>
  <c r="L480" i="12"/>
  <c r="L408" i="12"/>
  <c r="X408" i="12"/>
  <c r="L313" i="12"/>
  <c r="X313" i="12"/>
  <c r="L400" i="12"/>
  <c r="X400" i="12"/>
  <c r="A88" i="12" l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1" i="12" l="1"/>
  <c r="A112" i="12" s="1"/>
  <c r="A113" i="12" s="1"/>
  <c r="A114" i="12" s="1"/>
  <c r="A115" i="12" s="1"/>
  <c r="A116" i="12" s="1"/>
  <c r="A117" i="12" l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2" i="12" s="1"/>
  <c r="A163" i="12" s="1"/>
  <c r="A164" i="12" s="1"/>
  <c r="A165" i="12" l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1" i="12" s="1"/>
  <c r="A362" i="12" s="1"/>
  <c r="A363" i="12" s="1"/>
  <c r="A364" i="12" s="1"/>
  <c r="A365" i="12" s="1"/>
  <c r="A366" i="12" s="1"/>
  <c r="A367" i="12" s="1"/>
  <c r="A368" i="12" s="1"/>
  <c r="A369" i="12" l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4" i="12" s="1"/>
  <c r="A385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405" i="12" s="1"/>
  <c r="A406" i="12" s="1"/>
  <c r="A407" i="12" s="1"/>
  <c r="A408" i="12" s="1"/>
  <c r="A409" i="12" s="1"/>
  <c r="A410" i="12" s="1"/>
  <c r="A411" i="12" s="1"/>
  <c r="A412" i="12" s="1"/>
  <c r="A413" i="12" s="1"/>
  <c r="A414" i="12" s="1"/>
  <c r="A415" i="12" s="1"/>
  <c r="A416" i="12" s="1"/>
  <c r="A417" i="12" s="1"/>
  <c r="A418" i="12" s="1"/>
  <c r="A419" i="12" s="1"/>
  <c r="A420" i="12" s="1"/>
  <c r="A421" i="12" s="1"/>
  <c r="A422" i="12" s="1"/>
  <c r="A423" i="12" s="1"/>
  <c r="A424" i="12" s="1"/>
  <c r="A425" i="12" s="1"/>
  <c r="A426" i="12" s="1"/>
  <c r="A427" i="12" s="1"/>
  <c r="A428" i="12" s="1"/>
  <c r="A429" i="12" s="1"/>
  <c r="A430" i="12" s="1"/>
  <c r="A431" i="12" s="1"/>
  <c r="A432" i="12" s="1"/>
  <c r="A433" i="12" s="1"/>
  <c r="A434" i="12" s="1"/>
  <c r="A435" i="12" s="1"/>
  <c r="A436" i="12" s="1"/>
  <c r="A437" i="12" s="1"/>
  <c r="A438" i="12" s="1"/>
  <c r="A439" i="12" s="1"/>
  <c r="A440" i="12" s="1"/>
  <c r="A441" i="12" s="1"/>
  <c r="A442" i="12" s="1"/>
  <c r="A443" i="12" s="1"/>
  <c r="A444" i="12" s="1"/>
  <c r="A445" i="12" s="1"/>
  <c r="A446" i="12" s="1"/>
  <c r="A447" i="12" s="1"/>
  <c r="A448" i="12" s="1"/>
  <c r="A449" i="12" s="1"/>
  <c r="A450" i="12" s="1"/>
  <c r="A451" i="12" s="1"/>
  <c r="A452" i="12" s="1"/>
  <c r="A453" i="12" s="1"/>
  <c r="A454" i="12" s="1"/>
  <c r="A455" i="12" s="1"/>
  <c r="A456" i="12" s="1"/>
  <c r="A457" i="12" s="1"/>
  <c r="A458" i="12" s="1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70" i="12" s="1"/>
  <c r="A471" i="12" s="1"/>
  <c r="A472" i="12" s="1"/>
  <c r="A473" i="12" s="1"/>
  <c r="A474" i="12" s="1"/>
  <c r="A475" i="12" s="1"/>
  <c r="A476" i="12" s="1"/>
  <c r="A477" i="12" s="1"/>
  <c r="A478" i="12" s="1"/>
  <c r="A479" i="12" s="1"/>
  <c r="A480" i="12" s="1"/>
  <c r="A481" i="12" s="1"/>
  <c r="A482" i="12" s="1"/>
  <c r="A483" i="12" s="1"/>
  <c r="A484" i="12" s="1"/>
  <c r="A485" i="12" s="1"/>
  <c r="A486" i="12" s="1"/>
  <c r="A487" i="12" s="1"/>
  <c r="A488" i="12" s="1"/>
  <c r="A489" i="12" s="1"/>
  <c r="A491" i="12" s="1"/>
  <c r="A492" i="12" s="1"/>
  <c r="A493" i="12" l="1"/>
  <c r="A494" i="12" s="1"/>
  <c r="A495" i="12" l="1"/>
  <c r="A496" i="12" s="1"/>
  <c r="A497" i="12" s="1"/>
  <c r="A498" i="12" s="1"/>
  <c r="A499" i="12" s="1"/>
  <c r="A500" i="12" s="1"/>
  <c r="A501" i="12" s="1"/>
  <c r="A502" i="12" s="1"/>
  <c r="A503" i="12" s="1"/>
  <c r="A504" i="12" s="1"/>
  <c r="A505" i="12" s="1"/>
  <c r="A506" i="12" s="1"/>
  <c r="A508" i="12" s="1"/>
  <c r="A509" i="12" s="1"/>
  <c r="A510" i="12" s="1"/>
  <c r="A511" i="12" s="1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22" i="12" s="1"/>
  <c r="A523" i="12" s="1"/>
  <c r="A524" i="12" s="1"/>
  <c r="A525" i="12" s="1"/>
  <c r="A526" i="12" s="1"/>
  <c r="A527" i="12" s="1"/>
  <c r="A528" i="12" s="1"/>
  <c r="A529" i="12" s="1"/>
  <c r="A530" i="12" s="1"/>
  <c r="A531" i="12" s="1"/>
  <c r="A532" i="12" s="1"/>
  <c r="A533" i="12" s="1"/>
  <c r="A534" i="12" s="1"/>
  <c r="A535" i="12" s="1"/>
  <c r="A536" i="12" s="1"/>
  <c r="A537" i="12" s="1"/>
  <c r="A538" i="12" s="1"/>
  <c r="A539" i="12" s="1"/>
  <c r="A540" i="12" s="1"/>
  <c r="A541" i="12" s="1"/>
  <c r="A542" i="12" s="1"/>
  <c r="A543" i="12" s="1"/>
  <c r="A544" i="12" s="1"/>
  <c r="A545" i="12" s="1"/>
  <c r="A546" i="12" s="1"/>
  <c r="A547" i="12" s="1"/>
  <c r="A548" i="12" s="1"/>
  <c r="A549" i="12" s="1"/>
  <c r="A550" i="12" s="1"/>
  <c r="A551" i="12" s="1"/>
  <c r="A552" i="12" s="1"/>
  <c r="A553" i="12" s="1"/>
  <c r="A554" i="12" s="1"/>
  <c r="A555" i="12" s="1"/>
  <c r="A556" i="12" s="1"/>
  <c r="A557" i="12" s="1"/>
  <c r="A558" i="12" s="1"/>
  <c r="A559" i="12" s="1"/>
  <c r="A560" i="12" s="1"/>
  <c r="A561" i="12" s="1"/>
  <c r="A562" i="12" s="1"/>
  <c r="A563" i="12" s="1"/>
  <c r="A564" i="12" s="1"/>
  <c r="A565" i="12" s="1"/>
</calcChain>
</file>

<file path=xl/comments1.xml><?xml version="1.0" encoding="utf-8"?>
<comments xmlns="http://schemas.openxmlformats.org/spreadsheetml/2006/main">
  <authors>
    <author>huong</author>
    <author>Thay Lam</author>
    <author>Thanh An</author>
    <author>THUY</author>
    <author>DDT</author>
  </authors>
  <commentList>
    <comment ref="H7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K7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H13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K13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2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D13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B15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58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96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400" authorId="3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H505" authorId="4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B51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5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<sst xmlns="http://schemas.openxmlformats.org/spreadsheetml/2006/main" count="1193" uniqueCount="550">
  <si>
    <t xml:space="preserve">      Thủ trưởng đơn vị</t>
  </si>
  <si>
    <t>BẢNG TỔNG HỢP THIẾT BỊ ĐÀO TẠO</t>
  </si>
  <si>
    <t>Đơn vị tính</t>
  </si>
  <si>
    <t>Số lượng</t>
  </si>
  <si>
    <t>Phụ lục 11</t>
  </si>
  <si>
    <t>KHOA CÔNG NGHỆ CƠ KHÍ</t>
  </si>
  <si>
    <t>Số 
TT</t>
  </si>
  <si>
    <t xml:space="preserve">Tên TSCĐ
</t>
  </si>
  <si>
    <t>Xuất sứ</t>
  </si>
  <si>
    <t>Năm đưa 
vào sử dụng</t>
  </si>
  <si>
    <t>Đơn giá</t>
  </si>
  <si>
    <t>Nguyên giá</t>
  </si>
  <si>
    <t>Giá trị còn lại</t>
  </si>
  <si>
    <t>Bàn đặt máy tiệnBTO 14454</t>
  </si>
  <si>
    <t>Bàn điều khiển cho máy tiện gồm: Đế + mặt bàn</t>
  </si>
  <si>
    <t>Bàn gá dao thay dao tự động</t>
  </si>
  <si>
    <t>Bàn lập trình điều khiển NC Fanuc 0/21 &amp; Sinumerik 810/840D</t>
  </si>
  <si>
    <t>Bộ chạy bàn tự động trục X và Y (AL - 500) cho các dòng máy phay KM - 4V</t>
  </si>
  <si>
    <t>Bộ điều khiển cánh cửa bằng khí nén PAD -7411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</si>
  <si>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</si>
  <si>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kẹp rút dao NT40</t>
  </si>
  <si>
    <t>Bộ khuôn ép nhựa</t>
  </si>
  <si>
    <t>Bộ lưu điện UPS 3000 VA</t>
  </si>
  <si>
    <t xml:space="preserve">Đầu dao phay mặt đầu NT40 col Ø 80 </t>
  </si>
  <si>
    <t>Đầu phân độBS2</t>
  </si>
  <si>
    <t>Đe gò chuyên dùng</t>
  </si>
  <si>
    <t>Êtô máy phay</t>
  </si>
  <si>
    <t>Giá đỡ PalăngChữ A</t>
  </si>
  <si>
    <t>Hệ thống lập trình đào tạo CNC dạng công nghiệp</t>
  </si>
  <si>
    <t>Hệ thống mạng</t>
  </si>
  <si>
    <t>Mặt bàn điều khiển máy phay</t>
  </si>
  <si>
    <t>Máy bào cơ khí công cụ (B365 )</t>
  </si>
  <si>
    <t>Máy cắt Plasma 70</t>
  </si>
  <si>
    <t>Máy chiếu projector Panasonic PT-LB50TEA wireless (Japan) + màn hình DALITE 84x84" có remote (USA)</t>
  </si>
  <si>
    <t>Máy chiếu Projector Panasonic PT-LB51SEA +màn chiếu Dalite 100"</t>
  </si>
  <si>
    <t>Máy cưa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</si>
  <si>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</si>
  <si>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bán tự động (MAG)350A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</si>
  <si>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</si>
  <si>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</si>
  <si>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</si>
  <si>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</si>
  <si>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Máy hàn Misa300A</t>
  </si>
  <si>
    <t>Máy hàn TIG đa chức năng AC/DCINSTA -TIG</t>
  </si>
  <si>
    <t>Máy in HP laser Jet  -3050</t>
  </si>
  <si>
    <t>Máy in HP Laser Jet 3050</t>
  </si>
  <si>
    <t>Máy in laser Jet HP-1150</t>
  </si>
  <si>
    <t>Máy khoan cần2K-52-1</t>
  </si>
  <si>
    <t>Máy khoan đứng</t>
  </si>
  <si>
    <t>Máy khoan đứng2H 125L</t>
  </si>
  <si>
    <t>Máy khoan đứng64125 N</t>
  </si>
  <si>
    <t>Máy mài 2 đá đứng3b633</t>
  </si>
  <si>
    <t>Máy mài 2 đá đứng3E-631</t>
  </si>
  <si>
    <t>Máy mài đứng3B633</t>
  </si>
  <si>
    <t>Máy mài phẳng Phụ kiện:
 - 1 bàn sin dọc n20
 - 1 Đồ gá n303E711B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</si>
  <si>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</si>
  <si>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</si>
  <si>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</si>
  <si>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</si>
  <si>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</si>
  <si>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Máy phay đứng6P11</t>
  </si>
  <si>
    <t>Máy phay ngang6T82</t>
  </si>
  <si>
    <t>Máy phay vạn năng (KM -4V)</t>
  </si>
  <si>
    <t>Máy quét 3D laser không tiếp xúc Model Range 7</t>
  </si>
  <si>
    <t xml:space="preserve">Máy tiện CNC Concept Turn 155 </t>
  </si>
  <si>
    <t xml:space="preserve">Máy tiện CNC công nghiệp AC-1840  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</si>
  <si>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</si>
  <si>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</si>
  <si>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</si>
  <si>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</si>
  <si>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</si>
  <si>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vi tính 3.2GHz</t>
  </si>
  <si>
    <t>Máy vi tính để bàn VP M930 core I3</t>
  </si>
  <si>
    <t>Máy vi tính để bàn WISCOM EDUCATIONIntel Core I3-2010 3.3Ghz</t>
  </si>
  <si>
    <t>Máy vi tính Intel Core i5 - 3.2GHZ</t>
  </si>
  <si>
    <t>Máy vi tính P4-3.2GHz</t>
  </si>
  <si>
    <t>Máy vi tính xách tay SONY VAIO VPC-EB32EG</t>
  </si>
  <si>
    <t>MH cung cấp và kẹp phôi tự động điều khiển khí nén</t>
  </si>
  <si>
    <t>MH hút khói xưởng hàn (cho 10 cabin)</t>
  </si>
  <si>
    <t>Mũi tâm quay Côn morse 5</t>
  </si>
  <si>
    <t xml:space="preserve">Ổ áp Lioa 30KVA </t>
  </si>
  <si>
    <t>Ổn áp LIOA - 3 pha30KVA</t>
  </si>
  <si>
    <t>Ổn áp Lioa 10KVA 3 pha</t>
  </si>
  <si>
    <t>Ổn áp Lioa 15KVA 3 pha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</si>
  <si>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</si>
  <si>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</si>
  <si>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</si>
  <si>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>Phần mềm thiết kế ngược Model: XOR; hãng Inus Techonology Inc; bản quền chính hãng dùng cho 30 Users</t>
  </si>
  <si>
    <t>Phần mềm xử lí dữ liệu quét - Range Viewer</t>
  </si>
  <si>
    <t>Thước đo cao Mitutoyo 300mm</t>
  </si>
  <si>
    <t>Trung tâm gia công phay đứng CNC VM-20</t>
  </si>
  <si>
    <t xml:space="preserve">Trung tâm phay đứng CNC </t>
  </si>
  <si>
    <t>Xe đẩy tay</t>
  </si>
  <si>
    <t xml:space="preserve">Hệ thống mạng cho các máy trạm </t>
  </si>
  <si>
    <t>Máy 2 kim di động SIRUBA L818F-M1Siruba</t>
  </si>
  <si>
    <t>Máy bằng 1 kim ( cơ) SIRUBA</t>
  </si>
  <si>
    <t>Máy bằng 1 kim cơ công nghiệp Juki DDL 5550</t>
  </si>
  <si>
    <t>Máy in laser Jet 3050</t>
  </si>
  <si>
    <t>Máy làm khuy CTSSM 1/3 HP -EC JUKI</t>
  </si>
  <si>
    <t>Máy lạnh Carrier APX 18R2HP-220V</t>
  </si>
  <si>
    <t>Máy lạnh treo tường 2 khối Mitsubishi MS-18VC</t>
  </si>
  <si>
    <t>Máy may 1 kim SIRUBA T828-45-064MSiruba</t>
  </si>
  <si>
    <t>Máy may bằng 1 kim cơ Juki DDL-5550</t>
  </si>
  <si>
    <t>Máy may CN  2 kim - 1/3HPJUKI</t>
  </si>
  <si>
    <t>Máy may CN 1 kim (EC)JUKI</t>
  </si>
  <si>
    <t>Máy vắt sổ JUKI</t>
  </si>
  <si>
    <t>Máy vắt sổ JUKI -816</t>
  </si>
  <si>
    <t>Máy vi tính để bàn Intel Core I3 2120 3.3 Ghz</t>
  </si>
  <si>
    <t>Máy viền ống ( máy 3 kim) SIRUBA C0075Siruba C0075</t>
  </si>
  <si>
    <t>Ổn áp 30 KVA-3pha Samlex</t>
  </si>
  <si>
    <t>Bộ định tuyến dữ liệu mạng Internet V3300</t>
  </si>
  <si>
    <t xml:space="preserve">Hệ thống mạng </t>
  </si>
  <si>
    <t>Hệ thống mạng + phụ kiện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</si>
  <si>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</si>
  <si>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</si>
  <si>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Máy chủ E5335 2,0GHz</t>
  </si>
  <si>
    <t>Máy chủ P-D 3.0Ghz ( Server)</t>
  </si>
  <si>
    <t>Máy điều hòa Carrier APX-18R2HP</t>
  </si>
  <si>
    <t>Máy điều hòa nhiệt độ Panasonic 1 khối</t>
  </si>
  <si>
    <t>Máy fax laser đa chức năng Panasonic KX-FLM672</t>
  </si>
  <si>
    <t>Máy in HP Laserjet M1319F</t>
  </si>
  <si>
    <t>Máy in HP Laserjet PRO M1212nf MFP</t>
  </si>
  <si>
    <t>Máy lạnh Carrier APX -18R</t>
  </si>
  <si>
    <t>Máy lạnh Panasonic  1 khối -2HP2HP</t>
  </si>
  <si>
    <t>Máy lạnh Panasonic  C18DKH</t>
  </si>
  <si>
    <t>Máy lạnh Panasonic  CW-C182EH</t>
  </si>
  <si>
    <t>Máy lạnh Panasonic 2HP</t>
  </si>
  <si>
    <t>Máy lạnh Panasonic CWLC-182 KF-W</t>
  </si>
  <si>
    <t>Máy lạnh Toshiba</t>
  </si>
  <si>
    <t>Máy lạnh Toshiba - 13Y</t>
  </si>
  <si>
    <t>Máy lạnh Toshiba2HP</t>
  </si>
  <si>
    <t>Máy lạnh treo tường 2 khối 2HP Carrier 42CSR018/38CSR018</t>
  </si>
  <si>
    <t xml:space="preserve">Máy lạnh treo tường 2 khối Mitsubishi Electric 2HP MS/MU-C18VC </t>
  </si>
  <si>
    <t xml:space="preserve">Máy vi tính   </t>
  </si>
  <si>
    <t>Máy vi tính chủ ( máy chủ)</t>
  </si>
  <si>
    <t>Máy vi tính chủ P4-3.8GHz</t>
  </si>
  <si>
    <t>Máy vi tính Core 2 duo 1.8GHz</t>
  </si>
  <si>
    <t>Máy vi tính để bàn (màn hình LCD)</t>
  </si>
  <si>
    <t xml:space="preserve">Máy vi tính để bàn LCD Core I5 </t>
  </si>
  <si>
    <t>Máy vi tính Intel Duo Core E2200 + màn hình LCD</t>
  </si>
  <si>
    <t>Máy vi tính Intel Duo Core E2200 + màn hình LCD2.2Ghz</t>
  </si>
  <si>
    <t>Modem Vigor V3300</t>
  </si>
  <si>
    <t>Ổn áp 30KVA-380V - Chenshin</t>
  </si>
  <si>
    <t>Ổn áp LIOA 15KVA/220V</t>
  </si>
  <si>
    <t xml:space="preserve">Ổn áp Lioa 30KVA </t>
  </si>
  <si>
    <t>Ổn áp LIOA -VN</t>
  </si>
  <si>
    <t>Switch Cisco 10/100/1000 Gigabit</t>
  </si>
  <si>
    <t>Tổng đài Panasonic KX - TEM824</t>
  </si>
  <si>
    <t>Tổng đài Siemens HIPATH 1190</t>
  </si>
  <si>
    <t xml:space="preserve"> Hệ thống nguồn ALU 110:
Khối nguồn xoay chiều AC ST 7005 -2C-V</t>
  </si>
  <si>
    <t>Bài tập điện tử công suất</t>
  </si>
  <si>
    <t>Bài tập máy điện 3 pha</t>
  </si>
  <si>
    <t>Bàn lắp đặt hệ thống ( ST 7200 -3T )</t>
  </si>
  <si>
    <t>Bàn thí nghiệm 1200x850x800 mm</t>
  </si>
  <si>
    <t>Bàn thí nghiệm TA-10</t>
  </si>
  <si>
    <t>Bàn TN động cơ điện</t>
  </si>
  <si>
    <t>Bàn TN MBA 3pha</t>
  </si>
  <si>
    <t>Bảng điều khiển M340 với HDMI STU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</si>
  <si>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</si>
  <si>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chuyển đổi nguồn điện tự động ATS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</si>
  <si>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</si>
  <si>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</si>
  <si>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</si>
  <si>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</si>
  <si>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khả trình PLC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</si>
  <si>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</si>
  <si>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khởi động (MD1AA740V)</t>
  </si>
  <si>
    <t>Bộ khởi động động cơ - cơ bản (MD1AA740)</t>
  </si>
  <si>
    <t>Bộ khởi động động cơ Tesys (MD1AA740T)</t>
  </si>
  <si>
    <t>Bộ linh kiện TN khí nén</t>
  </si>
  <si>
    <t>Bộ nguồn 1 pha sử dụng năng lượng mặt trời T2010- TN10</t>
  </si>
  <si>
    <t>Bộ nguồn 3pha cho hệ thống Unitrain -I (SO4203 -2D )</t>
  </si>
  <si>
    <t>Bộ phận điều khiển bề mặt M340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</si>
  <si>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</si>
  <si>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</si>
  <si>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</si>
  <si>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</si>
  <si>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</si>
  <si>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</si>
  <si>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</si>
  <si>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</si>
  <si>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</si>
  <si>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</si>
  <si>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</si>
  <si>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</si>
  <si>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</si>
  <si>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</si>
  <si>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>Bộ thí nghiệm VXL kít Z80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</si>
  <si>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</si>
  <si>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</si>
  <si>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</si>
  <si>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</si>
  <si>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</si>
  <si>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</si>
  <si>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</si>
  <si>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</si>
  <si>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</si>
  <si>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</si>
  <si>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</si>
  <si>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</si>
  <si>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</si>
  <si>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</si>
  <si>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</si>
  <si>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</si>
  <si>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Dao động ký (Ocsillscope)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</si>
  <si>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</si>
  <si>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</si>
  <si>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</si>
  <si>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</si>
  <si>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</si>
  <si>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</si>
  <si>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</si>
  <si>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</si>
  <si>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</si>
  <si>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</si>
  <si>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số 4105A Kyoritsu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</si>
  <si>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</si>
  <si>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</si>
  <si>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</si>
  <si>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</si>
  <si>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quay động cơ dạng số Kyoritsu 5610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</si>
  <si>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</si>
  <si>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</si>
  <si>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</si>
  <si>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</si>
  <si>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</si>
  <si>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</si>
  <si>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</si>
  <si>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và kết nối-Model: SO4203-2J</t>
  </si>
  <si>
    <t>Dụng cụ thực hành ăngteng - Model: SO4204-9W</t>
  </si>
  <si>
    <t>HDD server 36GB</t>
  </si>
  <si>
    <t>Hệ thống khí nén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</si>
  <si>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</si>
  <si>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</si>
  <si>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Hệ thống truyền động động cơ DC</t>
  </si>
  <si>
    <t>Hệ thống tự động M241 PLC PACK với màn hình và ổ đĩa</t>
  </si>
  <si>
    <t>Hộp điện dân dụng (MD3BPDOMIN)</t>
  </si>
  <si>
    <t>Hộp điện nối đất (MD3BPSLT)</t>
  </si>
  <si>
    <t>HT truyền động động cơ  KĐB 3 pha</t>
  </si>
  <si>
    <t>HT truyền động máy phát xoay chiều</t>
  </si>
  <si>
    <t>Khối giao diện (Mô đun) UNITRAIN I- Model: SO4203-2A</t>
  </si>
  <si>
    <t>Khối mô đun kết nối - Model: SO4203-2B</t>
  </si>
  <si>
    <t>Khối nguồn xoay chiều AC ST 7005 -2C-V</t>
  </si>
  <si>
    <t>Máy cắt sắt Makita</t>
  </si>
  <si>
    <t>Máy chiết nước chạy bằng năng lượng mặt trời (MD3BPODS)</t>
  </si>
  <si>
    <t>Máy chiếu ảnh model: MH_5T</t>
  </si>
  <si>
    <t>Máy chiếu overhead +màn hình treo 70"</t>
  </si>
  <si>
    <t>Máy chiếu overhead Visual - ART</t>
  </si>
  <si>
    <t>Máy dập khuôn ( lọai nhỏ)</t>
  </si>
  <si>
    <t>Máy đèn chiếu xách tay AZZA HM-26F (Malaysia) + màn hình hộp Dalite 64"x48" (USA)</t>
  </si>
  <si>
    <t>Máy in laser Canon LBP 3300</t>
  </si>
  <si>
    <t>Máy năng lượng mặt trời - cấu trúc quang điện (MD3BPSOLI)</t>
  </si>
  <si>
    <t>Máy năng lượng mặt trời (MD3BPSOLI)</t>
  </si>
  <si>
    <t>Máy năng lượng mặt trời không kết nối lưới - cấu trúc quang điện (MD3BPPV)</t>
  </si>
  <si>
    <t>Máy nạp EPROM LABTOOL 148C</t>
  </si>
  <si>
    <t>Máy nén khí chống ồn dưới 45db (SE2902 -9L )</t>
  </si>
  <si>
    <t>Máy nén khí TN 6kg 220V</t>
  </si>
  <si>
    <t>Máy phát sóng âm tần Pintek FG-32</t>
  </si>
  <si>
    <t>Máy tiện dạy học có tích hợp bộ mạch đệin tìm lỗi, điều khiển bằng hệ thống Fanuc Oi Mate - hngã MTS</t>
  </si>
  <si>
    <t>Máy tiệnCNC loại để bàn Concepr Turn - hãng EMCO CT55</t>
  </si>
  <si>
    <t>Máy vi tính để bàn core I5</t>
  </si>
  <si>
    <t>Máy vi tính IBM - Series 225 server 8647-3AX</t>
  </si>
  <si>
    <t>Máy vi tính Intel Dual Core E2200 + màn hình LCD</t>
  </si>
  <si>
    <t>Máy vi tính P4 -3.2GHz</t>
  </si>
  <si>
    <t>Máy vi tính Pentium 4 - 3.2GHz</t>
  </si>
  <si>
    <t>Máy vi tính xách tay</t>
  </si>
  <si>
    <t>MH điều khiển TB điện trong khách sạn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</si>
  <si>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</si>
  <si>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</si>
  <si>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</si>
  <si>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</si>
  <si>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</si>
  <si>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phân lọai sản phẩm bằng tay gắp 09T-TN03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</si>
  <si>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</si>
  <si>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</si>
  <si>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</si>
  <si>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</si>
  <si>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</si>
  <si>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</si>
  <si>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đóng nắp hộp tự động (mã số T2010-TN13)</t>
  </si>
  <si>
    <t>Mô hình đóng nút chai tự động</t>
  </si>
  <si>
    <t>Mô hình Inverter</t>
  </si>
  <si>
    <t>Mô hình máy phay CNC (Mã số: T2016-TN01)</t>
  </si>
  <si>
    <t>Mô hình mở của tự động</t>
  </si>
  <si>
    <t>Mô hình mở cửa tự động</t>
  </si>
  <si>
    <t>Mô hình thang máy</t>
  </si>
  <si>
    <t>Mô hình tủ bù đa cấp cho lưới phân phối hạ thế - Mã số 09T - TN21</t>
  </si>
  <si>
    <t>Nâng phần điều khiển bằng TWIDO</t>
  </si>
  <si>
    <t>Nguồn mở rộng Unitrain</t>
  </si>
  <si>
    <t>Ổn áp 110A-10KVA 3 pha-380V</t>
  </si>
  <si>
    <t>Osiloocope 20MHx Puntek PS-205</t>
  </si>
  <si>
    <t>Osiloocope Gwinstek GBS-1204</t>
  </si>
  <si>
    <t>Phần mềm GX Works và GT Works</t>
  </si>
  <si>
    <t>Phần mềm MC Work 64</t>
  </si>
  <si>
    <t>Phần nâng hạ</t>
  </si>
  <si>
    <t>Phụ kiện cho toàn hệ thống ( kèm theo phụ tùng chi tiết đính kèm trong BBGN TSCĐ)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</si>
  <si>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</si>
  <si>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</si>
  <si>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</si>
  <si>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</si>
  <si>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dòng điện 3 pha TG 1.2</t>
  </si>
  <si>
    <t>Thiết bị máy điện TG 2</t>
  </si>
  <si>
    <t>Thiết bị phụ trợ cho thí nghiệm máy điện công nghiệp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</si>
  <si>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</si>
  <si>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</si>
  <si>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</si>
  <si>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</si>
  <si>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lưu kho</t>
  </si>
  <si>
    <t>Trạm sắp xếp (phân loại)</t>
  </si>
  <si>
    <t>Trạm tháo gắp phôi dùng robot</t>
  </si>
  <si>
    <t xml:space="preserve">Trạm vận chuyển </t>
  </si>
  <si>
    <t>Trạm xử lý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</si>
  <si>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</si>
  <si>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</si>
  <si>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</si>
  <si>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</si>
  <si>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</si>
  <si>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</si>
  <si>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</si>
  <si>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</si>
  <si>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</si>
  <si>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</si>
  <si>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</si>
  <si>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mạch điện máy tiện 1.6E+21</t>
  </si>
  <si>
    <t>Tủ thực tập cung cấp điện</t>
  </si>
  <si>
    <t>Tủ thực tập điện tử công nghiệp</t>
  </si>
  <si>
    <t>Xử lý bề mặt hoạt động</t>
  </si>
  <si>
    <t>Xử lý mạch thu AM và cao tần HF, xử lý mạch khuếch đại AM IF, LF - Model: SO4204-9N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</si>
  <si>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</si>
  <si>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</si>
  <si>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</si>
  <si>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</si>
  <si>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</si>
  <si>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</si>
  <si>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</si>
  <si>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Bánh xe và mâm xe 6.50 -13</t>
  </si>
  <si>
    <t>Bộ kéo nắn loại 10 tấn + xe chở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</si>
  <si>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</si>
  <si>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</si>
  <si>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với động cơ lai, vừa xăng vừa điện - hybrid drive with CarTrain</t>
  </si>
  <si>
    <t>Bơm cao áp Common Rail điện</t>
  </si>
  <si>
    <t xml:space="preserve">Bơm cao áp Commonrail </t>
  </si>
  <si>
    <t>Các bộ đo mở rộng cho ht Car Train (1 bộ GV và 10 bộ cho học viên)</t>
  </si>
  <si>
    <t>Cẩu móc động cơ ôtô</t>
  </si>
  <si>
    <t xml:space="preserve">Con đội thủy lực ( di động) </t>
  </si>
  <si>
    <t>Dàn lạnh hệ thống điều hòa ôtô</t>
  </si>
  <si>
    <t>Đèn kiểm tra góc phun dầu sớm</t>
  </si>
  <si>
    <t>Đèn sấy hồng ngoại sóng ngắn</t>
  </si>
  <si>
    <t>Động cơ chết 4 xy lanh Toyota</t>
  </si>
  <si>
    <t>Động cơ dầu 4 xylanh</t>
  </si>
  <si>
    <t>Động cơ dầu Vikyno</t>
  </si>
  <si>
    <t>Động cơ kim phun xăng (kèm hộp ecu) Honda</t>
  </si>
  <si>
    <t>Động cơ ôtô (xăng) - EFIToyota - 5A</t>
  </si>
  <si>
    <t>Động cơ RV165-2LX</t>
  </si>
  <si>
    <t>Động cơ tháo lắp</t>
  </si>
  <si>
    <t>Động cơ xăng (có đủ hộp số) - Magnum4 máy -sống</t>
  </si>
  <si>
    <t>Động cơ xăng (có đủ hộp số) - Orion4 máy -sống</t>
  </si>
  <si>
    <t>Động cơ xăng (có đủ hộp số) - Toyota 4K4 máy -sống</t>
  </si>
  <si>
    <t>Đồng hồ đo tốc độ động cơ cảm ứng điện tử</t>
  </si>
  <si>
    <t>Dụng cụ đo sức nén động cơ Diesel</t>
  </si>
  <si>
    <t>Dụng cụ phát hiện rò rỉ ga lạnh Tif - Xp - 1A</t>
  </si>
  <si>
    <t>Giá treo động cơ Tprin</t>
  </si>
  <si>
    <t>Giàn khuấy sơn, cân, máy tính tra công thức sơn</t>
  </si>
  <si>
    <t>Hệ thống chống bó kẹt phanh ABS model: T-ABST-ABS</t>
  </si>
  <si>
    <t>Hệ thống hút bụi di động</t>
  </si>
  <si>
    <t>Hệ thống phun xăng và diesel điều khiển bằng điện tử (24 món)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</si>
  <si>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</si>
  <si>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</si>
  <si>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</si>
  <si>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</si>
  <si>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</si>
  <si>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</si>
  <si>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Máy chiếu Projector - Sony VPL-EX70</t>
  </si>
  <si>
    <t>Máy ép thủy lực</t>
  </si>
  <si>
    <t>Máy ép thủy lực 2 tấn</t>
  </si>
  <si>
    <t>Máy hàn phủ khí sắt</t>
  </si>
  <si>
    <t>Máy hút chân không</t>
  </si>
  <si>
    <t>Máy in laser Jet 30503050</t>
  </si>
  <si>
    <t>Máy mài cầm tay sử dụng khí nén Utool</t>
  </si>
  <si>
    <t>Máy nén khí piston và bình hơi Model: B7000/500CT</t>
  </si>
  <si>
    <t>Máy nén máy lạnh</t>
  </si>
  <si>
    <t>Máy scan HP Scanjet 5590</t>
  </si>
  <si>
    <t>MH cắt bổ động và dàn trải bơm cao áp</t>
  </si>
  <si>
    <t>MH cầu chủ động và dẫn hướng ôtô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</si>
  <si>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</si>
  <si>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</si>
  <si>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</si>
  <si>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</si>
  <si>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</si>
  <si>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</si>
  <si>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</si>
  <si>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</si>
  <si>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</si>
  <si>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</si>
  <si>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</si>
  <si>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</si>
  <si>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</si>
  <si>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</si>
  <si>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</si>
  <si>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</si>
  <si>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phanh dầu trợ lực khí nén của xe tải 5 tấn</t>
  </si>
  <si>
    <t>MH thực tập trên động cơ lai thật, lắp ráp phụ kiện đo lường, điều khiển tại VN</t>
  </si>
  <si>
    <t>MH tổng thành động cơ Toyota Yari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</si>
  <si>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</si>
  <si>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</si>
  <si>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</si>
  <si>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điều khiển ghế tự động</t>
  </si>
  <si>
    <t>Mô hình động cơ 2NZ</t>
  </si>
  <si>
    <t>Mô hình động cơ chết 4 xy lanh Toyota Nissan</t>
  </si>
  <si>
    <t>Mô hình động cơ Commonrail Kia Bongo</t>
  </si>
  <si>
    <t>Mô hình động cơ đánh lửa trực tiếp 5E</t>
  </si>
  <si>
    <t>Mô hình động cơ đánh lửa trực tiếp TOYOTA CAMRY V6 dung tích 3.0</t>
  </si>
  <si>
    <t>Mô hình động cơ Honda Civic</t>
  </si>
  <si>
    <t>Mô hình động cơ Hybrid</t>
  </si>
  <si>
    <t>Mô hình động cơ phun xăng 6 xi lanh FORD SIERRA</t>
  </si>
  <si>
    <t>Mô hình động cơ tổng thành - toàn bộ xe đưa lên mô hình</t>
  </si>
  <si>
    <t>Mô hình ghế ôtô điều khiển bằng điện điều khiển ECU</t>
  </si>
  <si>
    <t>Mô hình hệ thống chiếu sáng dùng bóng đèn Xeon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</si>
  <si>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</si>
  <si>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</si>
  <si>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</si>
  <si>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</si>
  <si>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</si>
  <si>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</si>
  <si>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</si>
  <si>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lái trợ lực bằng điện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</si>
  <si>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</si>
  <si>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</si>
  <si>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</si>
  <si>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</si>
  <si>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</si>
  <si>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</si>
  <si>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</si>
  <si>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tổng thành hệ thống truyền lực trên ôto</t>
  </si>
  <si>
    <t>Mô hình tổng thành xe ô tô Isuzu D-Max</t>
  </si>
  <si>
    <t>Mô hình xe ô tô tổng thành (xe Tpyota 4 chỗ)</t>
  </si>
  <si>
    <t>Nắp quy lát Toyota Priva 4 xy lanh</t>
  </si>
  <si>
    <t>Phần mềm ADT (Auto Diagnostic Tranner) thực hành sửa chữa oto (bản quyền đơn) SO 2500-1A</t>
  </si>
  <si>
    <t>Phần thiết bị thực hành có bộ giao diện với máy tính, có các thiết bị đo ảo:</t>
  </si>
  <si>
    <t>Phòng sơn sấy xe du lịch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</si>
  <si>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</si>
  <si>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</si>
  <si>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</si>
  <si>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đào tạo cân bằng động bánh xe model: SBM 125SBM 125</t>
  </si>
  <si>
    <t>Thiết bị dò tìm hư hỏng hệ thống điện trong oto ULTRASCAN P1</t>
  </si>
  <si>
    <t>Thiết bị ép lò so giảm sóc TR3211TR3211</t>
  </si>
  <si>
    <t>Thiết bị sạc acquy</t>
  </si>
  <si>
    <t>Tủ dụng cụ</t>
  </si>
  <si>
    <t>Tủ rửa súng sơn</t>
  </si>
  <si>
    <t>Turbo tăng áp động cơ Diesel</t>
  </si>
  <si>
    <t>Bộ chuyển đổi tiếng ASW-6000</t>
  </si>
  <si>
    <t>Bộ điều khiển trung tâm của giáo viên MK-6000 + chi phí lắp đặt</t>
  </si>
  <si>
    <t>Card tiếng chuyên dụng AC-6000</t>
  </si>
  <si>
    <t>Hệ thống Lab  Multimedia Wiscom LMW 9200 cho phòng 40 học viên</t>
  </si>
  <si>
    <t>Máy chiếu gần BenQ MX 806ST + màn chiếu treo tường (1.7x1.78)</t>
  </si>
  <si>
    <t>Máy đèn chiếu xách tay AZZA HM -26F (Malaysia) + màn hình hộp Dalite 64"x48"</t>
  </si>
  <si>
    <t>Máy in laser A4 HP LaserJet M1319f</t>
  </si>
  <si>
    <t>Máy tính giáo viên (CPU Intel Core I3-4160-3.6Ghz)</t>
  </si>
  <si>
    <t>Phần mềm điều khiển SF-2000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</si>
  <si>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</si>
  <si>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Trụ bóng rỗ di động</t>
  </si>
  <si>
    <t>Bàn thực tập + bộ nguồn + bánh xe</t>
  </si>
  <si>
    <t>Bộ hàn hơi có giá đỡ bánh xe</t>
  </si>
  <si>
    <t>Bộ hút chân không 1HP/220V(vaccum)</t>
  </si>
  <si>
    <t>Bơm nước chỉnh áp lực 1 pha 1/2HP</t>
  </si>
  <si>
    <t>Bơm nước chỉnh áp lực 220V (1pha 1/2 HP)</t>
  </si>
  <si>
    <t>Đồng hồ dò xì ga digital</t>
  </si>
  <si>
    <t>Hệ thống điều hòa không khí ô tô</t>
  </si>
  <si>
    <t>Khoan đục bê tông 220V/1HP</t>
  </si>
  <si>
    <t>Máy điều hòa Carrier APX-18R 2HP</t>
  </si>
  <si>
    <t>Máy điều hòa Panasonic CW-C182EH2HP-1cục</t>
  </si>
  <si>
    <t>Máy in laser HP Jet 3050</t>
  </si>
  <si>
    <t>Máy lạnh 1HP/220V/gaz 410A NAGAKAWA</t>
  </si>
  <si>
    <t>Máy lạnh 2 cục 2HP/220V</t>
  </si>
  <si>
    <t>Máy lạnh 2 cụm INVERTER 220V/1.5HP</t>
  </si>
  <si>
    <t>Máy lạnh 2 cụm Inverter 220V/1Hp</t>
  </si>
  <si>
    <t>Máy lạnh 2 khối 220V/1HP</t>
  </si>
  <si>
    <t>Máy lạnh âm trần 5HP/380V</t>
  </si>
  <si>
    <t>Máy lạnh Carrier APX -18R2HP</t>
  </si>
  <si>
    <t>Máy lạnh giải nhiệt 10HP/380V</t>
  </si>
  <si>
    <t>Máy lạnh LG - 2 khối 1HP</t>
  </si>
  <si>
    <t>Máy lạnh Panasonic  CW-C182EH2HP- 1 cục</t>
  </si>
  <si>
    <t>Máy lạnh ToshibaRac-18TX</t>
  </si>
  <si>
    <t>Máy nén hở 10HP</t>
  </si>
  <si>
    <t>Máy nén hơi 1 pha/1,5Hp</t>
  </si>
  <si>
    <t>Máy nén Scroll 3 pha - 5Hp</t>
  </si>
  <si>
    <t>Máy nén scroll 3 pha/5HP</t>
  </si>
  <si>
    <t>Máy nén trục vít 380V/3 pha/10HP</t>
  </si>
  <si>
    <t>Máy thu hồi môi chất lạnh</t>
  </si>
  <si>
    <t>MH chu trình làm lạnh một cấp có TB hồi nhiệt trên giản đồ LgP-h</t>
  </si>
  <si>
    <t>MH máy nén ly tâm 15HP/380V (MH kho lạnh, giải nhiệt bằng gió)</t>
  </si>
  <si>
    <t>MH máy nén trục vít 15HP/380 V (MH hệ thống lạnh cấp đông 2 cấp giải nhiệt bằng gió)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</si>
  <si>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</si>
  <si>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</si>
  <si>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Mô hình băng truyền IQF</t>
  </si>
  <si>
    <t>Mô hình điều hòa không khí trung tâm làm lạnh nước Water Chiller</t>
  </si>
  <si>
    <t>Mô hình hệ thống lạnh công nghiệp</t>
  </si>
  <si>
    <t>Mô hình hệ thống lạnh thương mại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</si>
  <si>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</si>
  <si>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</si>
  <si>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</si>
  <si>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</si>
  <si>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</si>
  <si>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Mô hình thí nghiệm máy lạnh dân dụng lọai ghép</t>
  </si>
  <si>
    <t>Mô hình thí nghiệm máy lạnh dân dụng lọai ghép lắp ráp</t>
  </si>
  <si>
    <t>Mô hình tủ đông thương nghiệp</t>
  </si>
  <si>
    <t>Ổn áp LIOA45KVA-3fa</t>
  </si>
  <si>
    <t>Thiết bị sấy đa năng (Mã số: T2016-TBDT05</t>
  </si>
  <si>
    <t>Tủ đông thương nghiệp (tủ mát)</t>
  </si>
  <si>
    <t>Tủ lạnh Inveter</t>
  </si>
  <si>
    <t>Tủ lạnh làm lạnh gián tiếp</t>
  </si>
  <si>
    <t>Tủ lạnh làm lạnh trực tiếp</t>
  </si>
  <si>
    <t>Tủ lạnh side by side</t>
  </si>
  <si>
    <t>Vaccum 220V/1 pha/ 1HP</t>
  </si>
  <si>
    <t>SL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</si>
  <si>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</si>
  <si>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</si>
  <si>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</si>
  <si>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</si>
  <si>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</si>
  <si>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</si>
  <si>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TL</t>
  </si>
  <si>
    <t>viện trợ philippin</t>
  </si>
  <si>
    <t>đề tài NCKH</t>
  </si>
  <si>
    <t>đế tài NCKH</t>
  </si>
  <si>
    <t>Ghi chú: TS thanh lý năm 2015 vẫn còn giá trị hao mòn: 9.943.375</t>
  </si>
  <si>
    <t>Thành tiền</t>
  </si>
  <si>
    <t>KHOA CÔNG NGHỆ MAY - THỜI TRANG</t>
  </si>
  <si>
    <t>KHOA CÔNG NGHỆ THÔNG TIN</t>
  </si>
  <si>
    <t>KHOA CÔNG NGHỆ ĐIỆN - ĐIỆN TỬ</t>
  </si>
  <si>
    <t>KHOA CÔNG NGHỆ ĐỘNG LỰC</t>
  </si>
  <si>
    <t>KHOA KHOA HỌC CƠ BẢN</t>
  </si>
  <si>
    <t>KHOA CÔNG NGHỆ NHIỆT - LẠNH</t>
  </si>
  <si>
    <t>Cái</t>
  </si>
  <si>
    <t>Bộ</t>
  </si>
  <si>
    <t>HT</t>
  </si>
  <si>
    <t>PM</t>
  </si>
  <si>
    <t>Phòng</t>
  </si>
  <si>
    <t>Ht</t>
  </si>
  <si>
    <t>TỔNG CỘNG</t>
  </si>
  <si>
    <t>TRƯỜNG CAO ĐẲNG LÝ TỰ TRỌNG THÀNH PHỐ HỒ CHÍ MINH</t>
  </si>
  <si>
    <t>Pháp</t>
  </si>
  <si>
    <t>Itali</t>
  </si>
  <si>
    <t>Thái lan</t>
  </si>
  <si>
    <t>Mỹ</t>
  </si>
  <si>
    <t>Hà Lan</t>
  </si>
  <si>
    <t>Đài Loan</t>
  </si>
  <si>
    <t>Trung Quốc</t>
  </si>
  <si>
    <t>Thụy Điển</t>
  </si>
  <si>
    <t>Tp. Hồ Chí Minh, ngày   tháng 03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</si>
</sst>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0.0%"/>
  </numFmts>
  <fonts count="30">
    <font>
      <sz val="11"/>
      <color theme="1"/>
      <name val="Calibri"/>
      <family val="2"/>
      <charset val="163"/>
      <scheme val="minor"/>
    </font>
    <font>
      <sz val="12"/>
      <name val=".VnTime"/>
    </font>
    <font>
      <sz val="14"/>
      <color theme="1"/>
      <name val="Calibri Light"/>
      <family val="1"/>
      <scheme val="major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1"/>
      <color theme="1"/>
      <name val="Calibri"/>
      <family val="2"/>
      <charset val="163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10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  <font>
      <sz val="11"/>
      <color indexed="9"/>
      <name val="Times New Roman"/>
      <family val="1"/>
    </font>
    <font>
      <sz val="10"/>
      <color indexed="9"/>
      <name val="Times New Roman"/>
      <family val="1"/>
    </font>
    <font>
      <sz val="9"/>
      <color indexed="9"/>
      <name val="Times New Roman"/>
      <family val="1"/>
    </font>
    <font>
      <sz val="12"/>
      <color theme="1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sz val="12"/>
      <color indexed="9"/>
      <name val="Times New Roman"/>
      <family val="1"/>
    </font>
    <font>
      <b/>
      <sz val="16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3" fillId="0" borderId="0"/>
    <xf numFmtId="43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5" fillId="0" borderId="0" xfId="2" applyFont="1"/>
    <xf numFmtId="0" fontId="4" fillId="0" borderId="0" xfId="3" applyFont="1" applyAlignment="1">
      <alignment horizontal="center"/>
    </xf>
    <xf numFmtId="0" fontId="6" fillId="0" borderId="0" xfId="3" applyFont="1" applyAlignment="1">
      <alignment horizontal="center" vertical="center"/>
    </xf>
    <xf numFmtId="0" fontId="11" fillId="0" borderId="0" xfId="5" applyFont="1" applyFill="1"/>
    <xf numFmtId="0" fontId="11" fillId="0" borderId="0" xfId="5" applyFont="1" applyFill="1" applyAlignment="1">
      <alignment horizontal="center"/>
    </xf>
    <xf numFmtId="0" fontId="11" fillId="0" borderId="0" xfId="5" applyFont="1" applyFill="1" applyAlignment="1"/>
    <xf numFmtId="0" fontId="12" fillId="0" borderId="0" xfId="5" applyFont="1" applyFill="1" applyAlignment="1">
      <alignment horizontal="center"/>
    </xf>
    <xf numFmtId="0" fontId="12" fillId="0" borderId="0" xfId="5" applyFont="1" applyFill="1" applyAlignment="1">
      <alignment horizontal="center" vertical="center" wrapText="1"/>
    </xf>
    <xf numFmtId="0" fontId="11" fillId="0" borderId="0" xfId="5" applyFont="1" applyFill="1" applyAlignment="1">
      <alignment horizontal="right"/>
    </xf>
    <xf numFmtId="0" fontId="9" fillId="0" borderId="0" xfId="5" applyFont="1" applyFill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164" fontId="9" fillId="0" borderId="1" xfId="6" applyNumberFormat="1" applyFont="1" applyFill="1" applyBorder="1" applyAlignment="1">
      <alignment horizontal="center" vertical="center" wrapText="1"/>
    </xf>
    <xf numFmtId="164" fontId="9" fillId="0" borderId="1" xfId="6" applyNumberFormat="1" applyFont="1" applyFill="1" applyBorder="1" applyAlignment="1">
      <alignment horizontal="right" vertical="center" wrapText="1"/>
    </xf>
    <xf numFmtId="164" fontId="9" fillId="0" borderId="1" xfId="6" applyNumberFormat="1" applyFont="1" applyFill="1" applyBorder="1" applyAlignment="1">
      <alignment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vertical="center" wrapText="1"/>
    </xf>
    <xf numFmtId="0" fontId="12" fillId="0" borderId="1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center" vertical="center" wrapText="1"/>
    </xf>
    <xf numFmtId="3" fontId="11" fillId="0" borderId="1" xfId="5" applyNumberFormat="1" applyFont="1" applyFill="1" applyBorder="1" applyAlignment="1">
      <alignment horizontal="right" vertical="center"/>
    </xf>
    <xf numFmtId="3" fontId="11" fillId="0" borderId="1" xfId="5" applyNumberFormat="1" applyFont="1" applyFill="1" applyBorder="1" applyAlignment="1">
      <alignment vertical="center" wrapText="1"/>
    </xf>
    <xf numFmtId="0" fontId="17" fillId="0" borderId="1" xfId="5" applyFont="1" applyFill="1" applyBorder="1"/>
    <xf numFmtId="0" fontId="12" fillId="0" borderId="1" xfId="5" applyFont="1" applyFill="1" applyBorder="1"/>
    <xf numFmtId="0" fontId="17" fillId="0" borderId="0" xfId="5" applyFont="1" applyFill="1"/>
    <xf numFmtId="0" fontId="12" fillId="0" borderId="0" xfId="5" applyFont="1" applyFill="1"/>
    <xf numFmtId="0" fontId="13" fillId="0" borderId="1" xfId="5" applyFont="1" applyFill="1" applyBorder="1" applyAlignment="1">
      <alignment vertical="center" wrapText="1"/>
    </xf>
    <xf numFmtId="3" fontId="11" fillId="0" borderId="1" xfId="5" applyNumberFormat="1" applyFont="1" applyFill="1" applyBorder="1" applyAlignment="1">
      <alignment horizontal="right" vertical="center" wrapText="1"/>
    </xf>
    <xf numFmtId="164" fontId="11" fillId="0" borderId="1" xfId="5" applyNumberFormat="1" applyFont="1" applyFill="1" applyBorder="1" applyAlignment="1">
      <alignment vertical="center" wrapText="1"/>
    </xf>
    <xf numFmtId="0" fontId="12" fillId="0" borderId="1" xfId="5" applyFont="1" applyFill="1" applyBorder="1" applyAlignment="1">
      <alignment vertical="center" wrapText="1"/>
    </xf>
    <xf numFmtId="166" fontId="12" fillId="0" borderId="1" xfId="7" applyNumberFormat="1" applyFont="1" applyFill="1" applyBorder="1" applyAlignment="1">
      <alignment horizontal="center" vertical="center" wrapText="1"/>
    </xf>
    <xf numFmtId="164" fontId="12" fillId="0" borderId="1" xfId="6" applyNumberFormat="1" applyFont="1" applyFill="1" applyBorder="1" applyAlignment="1">
      <alignment vertical="center" wrapText="1"/>
    </xf>
    <xf numFmtId="164" fontId="12" fillId="0" borderId="1" xfId="6" applyNumberFormat="1" applyFont="1" applyFill="1" applyBorder="1" applyAlignment="1">
      <alignment horizontal="right" vertical="center" wrapText="1"/>
    </xf>
    <xf numFmtId="0" fontId="12" fillId="0" borderId="0" xfId="5" applyFont="1" applyFill="1" applyAlignment="1">
      <alignment vertical="center"/>
    </xf>
    <xf numFmtId="164" fontId="11" fillId="0" borderId="1" xfId="6" applyNumberFormat="1" applyFont="1" applyFill="1" applyBorder="1" applyAlignment="1">
      <alignment horizontal="right" vertical="center" wrapText="1"/>
    </xf>
    <xf numFmtId="165" fontId="11" fillId="0" borderId="1" xfId="6" applyNumberFormat="1" applyFont="1" applyFill="1" applyBorder="1" applyAlignment="1">
      <alignment horizontal="right" vertical="center" wrapText="1"/>
    </xf>
    <xf numFmtId="0" fontId="11" fillId="0" borderId="1" xfId="5" applyFont="1" applyFill="1" applyBorder="1"/>
    <xf numFmtId="0" fontId="13" fillId="0" borderId="1" xfId="5" applyFont="1" applyFill="1" applyBorder="1"/>
    <xf numFmtId="0" fontId="12" fillId="0" borderId="1" xfId="5" quotePrefix="1" applyFont="1" applyFill="1" applyBorder="1" applyAlignment="1">
      <alignment horizontal="center" vertical="center" wrapText="1"/>
    </xf>
    <xf numFmtId="164" fontId="11" fillId="0" borderId="1" xfId="6" applyNumberFormat="1" applyFont="1" applyFill="1" applyBorder="1" applyAlignment="1">
      <alignment vertical="center" wrapText="1"/>
    </xf>
    <xf numFmtId="0" fontId="12" fillId="0" borderId="1" xfId="5" applyNumberFormat="1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vertical="center" wrapText="1"/>
    </xf>
    <xf numFmtId="164" fontId="12" fillId="0" borderId="1" xfId="5" applyNumberFormat="1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/>
    </xf>
    <xf numFmtId="0" fontId="15" fillId="0" borderId="1" xfId="5" applyFont="1" applyFill="1" applyBorder="1" applyAlignment="1">
      <alignment horizontal="center" vertical="center" wrapText="1"/>
    </xf>
    <xf numFmtId="0" fontId="14" fillId="0" borderId="0" xfId="5" applyFont="1" applyFill="1"/>
    <xf numFmtId="164" fontId="12" fillId="0" borderId="0" xfId="6" applyNumberFormat="1" applyFont="1" applyFill="1" applyAlignment="1">
      <alignment vertical="center" wrapText="1"/>
    </xf>
    <xf numFmtId="164" fontId="12" fillId="0" borderId="0" xfId="6" applyNumberFormat="1" applyFont="1" applyFill="1" applyAlignment="1">
      <alignment horizontal="right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center" vertical="center" wrapText="1"/>
    </xf>
    <xf numFmtId="164" fontId="9" fillId="0" borderId="3" xfId="6" applyNumberFormat="1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 wrapText="1"/>
    </xf>
    <xf numFmtId="0" fontId="13" fillId="0" borderId="0" xfId="5" applyFont="1" applyFill="1" applyAlignment="1">
      <alignment vertical="center"/>
    </xf>
    <xf numFmtId="0" fontId="12" fillId="0" borderId="0" xfId="5" applyFont="1" applyFill="1" applyAlignment="1">
      <alignment horizontal="center" vertical="center"/>
    </xf>
    <xf numFmtId="165" fontId="11" fillId="0" borderId="1" xfId="5" applyNumberFormat="1" applyFont="1" applyFill="1" applyBorder="1" applyAlignment="1">
      <alignment horizontal="right" vertical="center" wrapText="1"/>
    </xf>
    <xf numFmtId="164" fontId="11" fillId="0" borderId="1" xfId="5" applyNumberFormat="1" applyFont="1" applyFill="1" applyBorder="1" applyAlignment="1">
      <alignment horizontal="right" vertical="center" wrapText="1"/>
    </xf>
    <xf numFmtId="0" fontId="11" fillId="0" borderId="1" xfId="5" applyFont="1" applyFill="1" applyBorder="1" applyAlignment="1">
      <alignment horizontal="center"/>
    </xf>
    <xf numFmtId="164" fontId="11" fillId="0" borderId="1" xfId="5" applyNumberFormat="1" applyFont="1" applyFill="1" applyBorder="1" applyAlignment="1">
      <alignment horizontal="right"/>
    </xf>
    <xf numFmtId="0" fontId="11" fillId="0" borderId="0" xfId="5" applyFont="1" applyFill="1" applyBorder="1"/>
    <xf numFmtId="164" fontId="12" fillId="0" borderId="1" xfId="6" applyNumberFormat="1" applyFont="1" applyFill="1" applyBorder="1" applyAlignment="1">
      <alignment horizontal="center" vertical="center" wrapText="1"/>
    </xf>
    <xf numFmtId="164" fontId="13" fillId="0" borderId="1" xfId="6" applyNumberFormat="1" applyFont="1" applyFill="1" applyBorder="1" applyAlignment="1">
      <alignment vertical="center" wrapText="1"/>
    </xf>
    <xf numFmtId="164" fontId="13" fillId="0" borderId="1" xfId="6" applyNumberFormat="1" applyFont="1" applyFill="1" applyBorder="1" applyAlignment="1">
      <alignment horizontal="center" vertical="center" wrapText="1"/>
    </xf>
    <xf numFmtId="164" fontId="13" fillId="0" borderId="0" xfId="6" applyNumberFormat="1" applyFont="1" applyFill="1" applyAlignment="1">
      <alignment vertical="center"/>
    </xf>
    <xf numFmtId="43" fontId="12" fillId="0" borderId="1" xfId="6" applyFont="1" applyFill="1" applyBorder="1" applyAlignment="1">
      <alignment vertical="center" wrapText="1"/>
    </xf>
    <xf numFmtId="3" fontId="12" fillId="0" borderId="1" xfId="5" applyNumberFormat="1" applyFont="1" applyFill="1" applyBorder="1" applyAlignment="1">
      <alignment vertical="center" wrapText="1"/>
    </xf>
    <xf numFmtId="43" fontId="12" fillId="0" borderId="1" xfId="5" applyNumberFormat="1" applyFont="1" applyFill="1" applyBorder="1" applyAlignment="1">
      <alignment vertical="center" wrapText="1"/>
    </xf>
    <xf numFmtId="164" fontId="11" fillId="0" borderId="1" xfId="6" applyNumberFormat="1" applyFont="1" applyFill="1" applyBorder="1" applyAlignment="1">
      <alignment horizontal="right"/>
    </xf>
    <xf numFmtId="0" fontId="16" fillId="0" borderId="1" xfId="5" applyFont="1" applyFill="1" applyBorder="1" applyAlignment="1">
      <alignment horizontal="center" vertical="center" wrapText="1"/>
    </xf>
    <xf numFmtId="165" fontId="11" fillId="0" borderId="1" xfId="5" applyNumberFormat="1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center" vertical="center"/>
    </xf>
    <xf numFmtId="164" fontId="11" fillId="0" borderId="1" xfId="5" applyNumberFormat="1" applyFont="1" applyFill="1" applyBorder="1" applyAlignment="1"/>
    <xf numFmtId="43" fontId="11" fillId="0" borderId="1" xfId="6" applyFont="1" applyFill="1" applyBorder="1" applyAlignment="1">
      <alignment vertical="center" wrapText="1"/>
    </xf>
    <xf numFmtId="43" fontId="11" fillId="0" borderId="1" xfId="5" applyNumberFormat="1" applyFont="1" applyFill="1" applyBorder="1" applyAlignment="1">
      <alignment vertical="center" wrapText="1"/>
    </xf>
    <xf numFmtId="0" fontId="15" fillId="0" borderId="1" xfId="5" applyFont="1" applyFill="1" applyBorder="1" applyAlignment="1">
      <alignment horizontal="left"/>
    </xf>
    <xf numFmtId="0" fontId="15" fillId="0" borderId="1" xfId="5" applyFont="1" applyFill="1" applyBorder="1" applyAlignment="1">
      <alignment horizontal="center"/>
    </xf>
    <xf numFmtId="164" fontId="11" fillId="0" borderId="1" xfId="6" applyNumberFormat="1" applyFont="1" applyFill="1" applyBorder="1" applyAlignment="1">
      <alignment horizontal="center" vertical="center" wrapText="1"/>
    </xf>
    <xf numFmtId="43" fontId="12" fillId="0" borderId="1" xfId="6" applyFont="1" applyFill="1" applyBorder="1" applyAlignment="1">
      <alignment horizontal="right" vertical="center" wrapText="1"/>
    </xf>
    <xf numFmtId="0" fontId="11" fillId="0" borderId="1" xfId="5" applyFont="1" applyFill="1" applyBorder="1" applyAlignment="1">
      <alignment horizontal="center" wrapText="1"/>
    </xf>
    <xf numFmtId="0" fontId="17" fillId="0" borderId="1" xfId="5" applyFont="1" applyFill="1" applyBorder="1" applyAlignment="1">
      <alignment horizontal="center" vertical="center" wrapText="1"/>
    </xf>
    <xf numFmtId="0" fontId="12" fillId="0" borderId="0" xfId="5" applyFont="1" applyFill="1" applyBorder="1"/>
    <xf numFmtId="0" fontId="22" fillId="0" borderId="0" xfId="5" applyFont="1" applyFill="1" applyAlignment="1">
      <alignment horizontal="center"/>
    </xf>
    <xf numFmtId="0" fontId="22" fillId="0" borderId="0" xfId="5" applyFont="1" applyFill="1" applyAlignment="1">
      <alignment horizontal="center" vertical="center" wrapText="1"/>
    </xf>
    <xf numFmtId="0" fontId="22" fillId="0" borderId="0" xfId="5" applyFont="1" applyFill="1" applyBorder="1" applyAlignment="1">
      <alignment horizontal="center"/>
    </xf>
    <xf numFmtId="0" fontId="22" fillId="0" borderId="0" xfId="5" applyFont="1" applyFill="1" applyBorder="1" applyAlignment="1"/>
    <xf numFmtId="0" fontId="22" fillId="0" borderId="0" xfId="5" applyFont="1" applyFill="1" applyAlignment="1"/>
    <xf numFmtId="0" fontId="22" fillId="0" borderId="0" xfId="5" applyFont="1" applyFill="1"/>
    <xf numFmtId="0" fontId="22" fillId="0" borderId="0" xfId="5" applyFont="1" applyFill="1" applyAlignment="1">
      <alignment vertical="center" wrapText="1"/>
    </xf>
    <xf numFmtId="0" fontId="22" fillId="0" borderId="0" xfId="5" applyFont="1" applyFill="1" applyAlignment="1">
      <alignment horizontal="right" vertical="center" wrapText="1"/>
    </xf>
    <xf numFmtId="164" fontId="22" fillId="0" borderId="0" xfId="6" applyNumberFormat="1" applyFont="1" applyFill="1" applyAlignment="1">
      <alignment vertical="center" wrapText="1"/>
    </xf>
    <xf numFmtId="164" fontId="22" fillId="0" borderId="0" xfId="6" applyNumberFormat="1" applyFont="1" applyFill="1" applyAlignment="1">
      <alignment horizontal="right" vertical="center" wrapText="1"/>
    </xf>
    <xf numFmtId="0" fontId="15" fillId="0" borderId="0" xfId="5" applyFont="1" applyFill="1"/>
    <xf numFmtId="0" fontId="24" fillId="0" borderId="0" xfId="5" applyFont="1" applyFill="1" applyAlignment="1">
      <alignment horizontal="center"/>
    </xf>
    <xf numFmtId="0" fontId="24" fillId="0" borderId="0" xfId="5" applyFont="1" applyFill="1" applyAlignment="1">
      <alignment horizontal="center" vertical="center" wrapText="1"/>
    </xf>
    <xf numFmtId="0" fontId="23" fillId="0" borderId="0" xfId="5" applyFont="1" applyFill="1" applyAlignment="1">
      <alignment horizontal="center"/>
    </xf>
    <xf numFmtId="0" fontId="23" fillId="0" borderId="0" xfId="5" applyFont="1" applyFill="1" applyAlignment="1">
      <alignment horizontal="right"/>
    </xf>
    <xf numFmtId="0" fontId="23" fillId="0" borderId="0" xfId="5" applyFont="1" applyFill="1" applyAlignment="1"/>
    <xf numFmtId="0" fontId="24" fillId="0" borderId="0" xfId="5" applyFont="1" applyFill="1"/>
    <xf numFmtId="0" fontId="25" fillId="0" borderId="0" xfId="5" applyFont="1" applyFill="1"/>
    <xf numFmtId="164" fontId="24" fillId="0" borderId="0" xfId="6" applyNumberFormat="1" applyFont="1" applyFill="1" applyAlignment="1">
      <alignment vertical="center" wrapText="1"/>
    </xf>
    <xf numFmtId="164" fontId="24" fillId="0" borderId="0" xfId="6" applyNumberFormat="1" applyFont="1" applyFill="1" applyAlignment="1">
      <alignment horizontal="right" vertical="center" wrapText="1"/>
    </xf>
    <xf numFmtId="3" fontId="11" fillId="0" borderId="0" xfId="5" applyNumberFormat="1" applyFont="1" applyFill="1" applyAlignment="1">
      <alignment horizontal="right"/>
    </xf>
    <xf numFmtId="0" fontId="26" fillId="0" borderId="0" xfId="0" applyFont="1"/>
    <xf numFmtId="0" fontId="27" fillId="0" borderId="0" xfId="0" applyFont="1"/>
    <xf numFmtId="0" fontId="22" fillId="0" borderId="3" xfId="5" applyFont="1" applyFill="1" applyBorder="1" applyAlignment="1">
      <alignment horizontal="center" vertical="center" wrapText="1"/>
    </xf>
    <xf numFmtId="0" fontId="22" fillId="0" borderId="1" xfId="5" applyFont="1" applyFill="1" applyBorder="1" applyAlignment="1">
      <alignment horizontal="center" vertical="center" wrapText="1"/>
    </xf>
    <xf numFmtId="0" fontId="22" fillId="0" borderId="2" xfId="5" applyFont="1" applyFill="1" applyBorder="1" applyAlignment="1">
      <alignment horizontal="left" vertical="center" wrapText="1"/>
    </xf>
    <xf numFmtId="0" fontId="15" fillId="0" borderId="1" xfId="5" applyFont="1" applyFill="1" applyBorder="1" applyAlignment="1">
      <alignment vertical="center" wrapText="1"/>
    </xf>
    <xf numFmtId="0" fontId="15" fillId="0" borderId="1" xfId="5" applyFont="1" applyFill="1" applyBorder="1" applyAlignment="1">
      <alignment horizontal="left" vertical="center" wrapText="1"/>
    </xf>
    <xf numFmtId="0" fontId="15" fillId="0" borderId="1" xfId="5" applyFont="1" applyFill="1" applyBorder="1" applyAlignment="1">
      <alignment wrapText="1"/>
    </xf>
    <xf numFmtId="164" fontId="15" fillId="0" borderId="1" xfId="6" applyNumberFormat="1" applyFont="1" applyFill="1" applyBorder="1" applyAlignment="1">
      <alignment horizontal="left" vertical="center" wrapText="1"/>
    </xf>
    <xf numFmtId="0" fontId="22" fillId="0" borderId="1" xfId="5" applyFont="1" applyFill="1" applyBorder="1" applyAlignment="1">
      <alignment vertical="center" wrapText="1"/>
    </xf>
    <xf numFmtId="0" fontId="15" fillId="0" borderId="1" xfId="5" applyFont="1" applyFill="1" applyBorder="1" applyAlignment="1">
      <alignment horizontal="left" vertical="center"/>
    </xf>
    <xf numFmtId="0" fontId="15" fillId="0" borderId="1" xfId="5" applyFont="1" applyFill="1" applyBorder="1" applyAlignment="1">
      <alignment horizontal="left" wrapText="1"/>
    </xf>
    <xf numFmtId="0" fontId="15" fillId="0" borderId="1" xfId="5" applyFont="1" applyFill="1" applyBorder="1" applyAlignment="1"/>
    <xf numFmtId="0" fontId="22" fillId="0" borderId="1" xfId="5" applyFont="1" applyFill="1" applyBorder="1" applyAlignment="1">
      <alignment horizontal="left" vertical="center"/>
    </xf>
    <xf numFmtId="0" fontId="15" fillId="0" borderId="1" xfId="5" applyFont="1" applyFill="1" applyBorder="1"/>
    <xf numFmtId="0" fontId="28" fillId="0" borderId="0" xfId="5" applyFont="1" applyFill="1"/>
    <xf numFmtId="164" fontId="22" fillId="0" borderId="1" xfId="6" applyNumberFormat="1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28" fillId="0" borderId="0" xfId="5" applyFont="1" applyFill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5" fillId="0" borderId="0" xfId="5" applyFont="1" applyFill="1" applyAlignment="1">
      <alignment horizontal="center"/>
    </xf>
    <xf numFmtId="0" fontId="22" fillId="0" borderId="1" xfId="5" applyFont="1" applyFill="1" applyBorder="1"/>
    <xf numFmtId="3" fontId="8" fillId="0" borderId="1" xfId="5" applyNumberFormat="1" applyFont="1" applyFill="1" applyBorder="1" applyAlignment="1">
      <alignment horizontal="center"/>
    </xf>
    <xf numFmtId="164" fontId="11" fillId="0" borderId="1" xfId="4" applyNumberFormat="1" applyFont="1" applyFill="1" applyBorder="1" applyAlignment="1">
      <alignment horizontal="center" vertical="center" wrapText="1"/>
    </xf>
    <xf numFmtId="0" fontId="15" fillId="0" borderId="1" xfId="5" quotePrefix="1" applyFont="1" applyFill="1" applyBorder="1" applyAlignment="1">
      <alignment horizontal="center" vertical="center" wrapText="1"/>
    </xf>
    <xf numFmtId="0" fontId="28" fillId="0" borderId="0" xfId="5" applyFont="1" applyFill="1" applyAlignment="1">
      <alignment horizontal="center"/>
    </xf>
    <xf numFmtId="0" fontId="29" fillId="0" borderId="0" xfId="0" applyFont="1" applyAlignment="1">
      <alignment horizontal="center" vertical="center"/>
    </xf>
  </cellXfs>
  <cellStyles count="8">
    <cellStyle name="Comma" xfId="4" builtinId="3"/>
    <cellStyle name="Comma 2" xfId="6"/>
    <cellStyle name="Normal" xfId="0" builtinId="0"/>
    <cellStyle name="Normal 10" xfId="2"/>
    <cellStyle name="Normal 11" xfId="3"/>
    <cellStyle name="Normal 2" xfId="5"/>
    <cellStyle name="Normal 4" xfId="1"/>
    <cellStyle name="Percent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A1:IM583"/>
  <sheetViews>
    <sheetView tabSelected="1" view="pageLayout" topLeftCell="A10" zoomScale="80" zoomScaleNormal="100" zoomScalePageLayoutView="80" workbookViewId="0">
      <selection activeCell="A3" sqref="A3:I3"/>
    </sheetView>
  </sheetViews>
  <sheetFormatPr defaultRowHeight="15.75"/>
  <cols>
    <col min="1" max="1" width="5.28515625" style="91" customWidth="1"/>
    <col min="2" max="2" width="34.42578125" style="91" customWidth="1"/>
    <col min="3" max="3" width="11.42578125" style="123" customWidth="1"/>
    <col min="4" max="4" width="7.85546875" style="120" customWidth="1"/>
    <col min="5" max="5" width="10.42578125" style="123" customWidth="1"/>
    <col min="6" max="6" width="8.140625" style="91" customWidth="1"/>
    <col min="7" max="7" width="16.5703125" style="7" customWidth="1"/>
    <col min="8" max="8" width="19.140625" style="7" customWidth="1"/>
    <col min="9" max="9" width="18" style="11" customWidth="1"/>
    <col min="10" max="10" width="15" style="8" hidden="1" customWidth="1"/>
    <col min="11" max="11" width="6.42578125" style="7" hidden="1" customWidth="1"/>
    <col min="12" max="12" width="15.42578125" style="8" hidden="1" customWidth="1"/>
    <col min="13" max="13" width="15.140625" style="8" hidden="1" customWidth="1"/>
    <col min="14" max="14" width="5" style="26" hidden="1" customWidth="1"/>
    <col min="15" max="15" width="6.7109375" style="26" hidden="1" customWidth="1"/>
    <col min="16" max="16" width="7.140625" style="26" hidden="1" customWidth="1"/>
    <col min="17" max="17" width="5.85546875" style="9" hidden="1" customWidth="1"/>
    <col min="18" max="18" width="11.140625" style="46" hidden="1" customWidth="1"/>
    <col min="19" max="19" width="7.28515625" style="10" hidden="1" customWidth="1"/>
    <col min="20" max="20" width="9.140625" style="10" hidden="1" customWidth="1"/>
    <col min="21" max="21" width="14" style="47" hidden="1" customWidth="1"/>
    <col min="22" max="22" width="10.5703125" style="47" hidden="1" customWidth="1"/>
    <col min="23" max="23" width="10.42578125" style="47" hidden="1" customWidth="1"/>
    <col min="24" max="24" width="16.7109375" style="48" hidden="1" customWidth="1"/>
    <col min="25" max="254" width="9.140625" style="26"/>
    <col min="255" max="255" width="5.28515625" style="26" customWidth="1"/>
    <col min="256" max="256" width="34.42578125" style="26" customWidth="1"/>
    <col min="257" max="257" width="11.42578125" style="26" customWidth="1"/>
    <col min="258" max="258" width="7.85546875" style="26" customWidth="1"/>
    <col min="259" max="259" width="10.42578125" style="26" customWidth="1"/>
    <col min="260" max="260" width="8.140625" style="26" customWidth="1"/>
    <col min="261" max="261" width="6.28515625" style="26" customWidth="1"/>
    <col min="262" max="262" width="10.5703125" style="26" customWidth="1"/>
    <col min="263" max="263" width="15.140625" style="26" customWidth="1"/>
    <col min="264" max="264" width="15" style="26" customWidth="1"/>
    <col min="265" max="272" width="0" style="26" hidden="1" customWidth="1"/>
    <col min="273" max="273" width="7.28515625" style="26" customWidth="1"/>
    <col min="274" max="274" width="9.140625" style="26"/>
    <col min="275" max="275" width="14" style="26" customWidth="1"/>
    <col min="276" max="276" width="10.5703125" style="26" bestFit="1" customWidth="1"/>
    <col min="277" max="277" width="10.42578125" style="26" customWidth="1"/>
    <col min="278" max="278" width="16.7109375" style="26" customWidth="1"/>
    <col min="279" max="279" width="12" style="26" customWidth="1"/>
    <col min="280" max="510" width="9.140625" style="26"/>
    <col min="511" max="511" width="5.28515625" style="26" customWidth="1"/>
    <col min="512" max="512" width="34.42578125" style="26" customWidth="1"/>
    <col min="513" max="513" width="11.42578125" style="26" customWidth="1"/>
    <col min="514" max="514" width="7.85546875" style="26" customWidth="1"/>
    <col min="515" max="515" width="10.42578125" style="26" customWidth="1"/>
    <col min="516" max="516" width="8.140625" style="26" customWidth="1"/>
    <col min="517" max="517" width="6.28515625" style="26" customWidth="1"/>
    <col min="518" max="518" width="10.5703125" style="26" customWidth="1"/>
    <col min="519" max="519" width="15.140625" style="26" customWidth="1"/>
    <col min="520" max="520" width="15" style="26" customWidth="1"/>
    <col min="521" max="528" width="0" style="26" hidden="1" customWidth="1"/>
    <col min="529" max="529" width="7.28515625" style="26" customWidth="1"/>
    <col min="530" max="530" width="9.140625" style="26"/>
    <col min="531" max="531" width="14" style="26" customWidth="1"/>
    <col min="532" max="532" width="10.5703125" style="26" bestFit="1" customWidth="1"/>
    <col min="533" max="533" width="10.42578125" style="26" customWidth="1"/>
    <col min="534" max="534" width="16.7109375" style="26" customWidth="1"/>
    <col min="535" max="535" width="12" style="26" customWidth="1"/>
    <col min="536" max="766" width="9.140625" style="26"/>
    <col min="767" max="767" width="5.28515625" style="26" customWidth="1"/>
    <col min="768" max="768" width="34.42578125" style="26" customWidth="1"/>
    <col min="769" max="769" width="11.42578125" style="26" customWidth="1"/>
    <col min="770" max="770" width="7.85546875" style="26" customWidth="1"/>
    <col min="771" max="771" width="10.42578125" style="26" customWidth="1"/>
    <col min="772" max="772" width="8.140625" style="26" customWidth="1"/>
    <col min="773" max="773" width="6.28515625" style="26" customWidth="1"/>
    <col min="774" max="774" width="10.5703125" style="26" customWidth="1"/>
    <col min="775" max="775" width="15.140625" style="26" customWidth="1"/>
    <col min="776" max="776" width="15" style="26" customWidth="1"/>
    <col min="777" max="784" width="0" style="26" hidden="1" customWidth="1"/>
    <col min="785" max="785" width="7.28515625" style="26" customWidth="1"/>
    <col min="786" max="786" width="9.140625" style="26"/>
    <col min="787" max="787" width="14" style="26" customWidth="1"/>
    <col min="788" max="788" width="10.5703125" style="26" bestFit="1" customWidth="1"/>
    <col min="789" max="789" width="10.42578125" style="26" customWidth="1"/>
    <col min="790" max="790" width="16.7109375" style="26" customWidth="1"/>
    <col min="791" max="791" width="12" style="26" customWidth="1"/>
    <col min="792" max="1022" width="9.140625" style="26"/>
    <col min="1023" max="1023" width="5.28515625" style="26" customWidth="1"/>
    <col min="1024" max="1024" width="34.42578125" style="26" customWidth="1"/>
    <col min="1025" max="1025" width="11.42578125" style="26" customWidth="1"/>
    <col min="1026" max="1026" width="7.85546875" style="26" customWidth="1"/>
    <col min="1027" max="1027" width="10.42578125" style="26" customWidth="1"/>
    <col min="1028" max="1028" width="8.140625" style="26" customWidth="1"/>
    <col min="1029" max="1029" width="6.28515625" style="26" customWidth="1"/>
    <col min="1030" max="1030" width="10.5703125" style="26" customWidth="1"/>
    <col min="1031" max="1031" width="15.140625" style="26" customWidth="1"/>
    <col min="1032" max="1032" width="15" style="26" customWidth="1"/>
    <col min="1033" max="1040" width="0" style="26" hidden="1" customWidth="1"/>
    <col min="1041" max="1041" width="7.28515625" style="26" customWidth="1"/>
    <col min="1042" max="1042" width="9.140625" style="26"/>
    <col min="1043" max="1043" width="14" style="26" customWidth="1"/>
    <col min="1044" max="1044" width="10.5703125" style="26" bestFit="1" customWidth="1"/>
    <col min="1045" max="1045" width="10.42578125" style="26" customWidth="1"/>
    <col min="1046" max="1046" width="16.7109375" style="26" customWidth="1"/>
    <col min="1047" max="1047" width="12" style="26" customWidth="1"/>
    <col min="1048" max="1278" width="9.140625" style="26"/>
    <col min="1279" max="1279" width="5.28515625" style="26" customWidth="1"/>
    <col min="1280" max="1280" width="34.42578125" style="26" customWidth="1"/>
    <col min="1281" max="1281" width="11.42578125" style="26" customWidth="1"/>
    <col min="1282" max="1282" width="7.85546875" style="26" customWidth="1"/>
    <col min="1283" max="1283" width="10.42578125" style="26" customWidth="1"/>
    <col min="1284" max="1284" width="8.140625" style="26" customWidth="1"/>
    <col min="1285" max="1285" width="6.28515625" style="26" customWidth="1"/>
    <col min="1286" max="1286" width="10.5703125" style="26" customWidth="1"/>
    <col min="1287" max="1287" width="15.140625" style="26" customWidth="1"/>
    <col min="1288" max="1288" width="15" style="26" customWidth="1"/>
    <col min="1289" max="1296" width="0" style="26" hidden="1" customWidth="1"/>
    <col min="1297" max="1297" width="7.28515625" style="26" customWidth="1"/>
    <col min="1298" max="1298" width="9.140625" style="26"/>
    <col min="1299" max="1299" width="14" style="26" customWidth="1"/>
    <col min="1300" max="1300" width="10.5703125" style="26" bestFit="1" customWidth="1"/>
    <col min="1301" max="1301" width="10.42578125" style="26" customWidth="1"/>
    <col min="1302" max="1302" width="16.7109375" style="26" customWidth="1"/>
    <col min="1303" max="1303" width="12" style="26" customWidth="1"/>
    <col min="1304" max="1534" width="9.140625" style="26"/>
    <col min="1535" max="1535" width="5.28515625" style="26" customWidth="1"/>
    <col min="1536" max="1536" width="34.42578125" style="26" customWidth="1"/>
    <col min="1537" max="1537" width="11.42578125" style="26" customWidth="1"/>
    <col min="1538" max="1538" width="7.85546875" style="26" customWidth="1"/>
    <col min="1539" max="1539" width="10.42578125" style="26" customWidth="1"/>
    <col min="1540" max="1540" width="8.140625" style="26" customWidth="1"/>
    <col min="1541" max="1541" width="6.28515625" style="26" customWidth="1"/>
    <col min="1542" max="1542" width="10.5703125" style="26" customWidth="1"/>
    <col min="1543" max="1543" width="15.140625" style="26" customWidth="1"/>
    <col min="1544" max="1544" width="15" style="26" customWidth="1"/>
    <col min="1545" max="1552" width="0" style="26" hidden="1" customWidth="1"/>
    <col min="1553" max="1553" width="7.28515625" style="26" customWidth="1"/>
    <col min="1554" max="1554" width="9.140625" style="26"/>
    <col min="1555" max="1555" width="14" style="26" customWidth="1"/>
    <col min="1556" max="1556" width="10.5703125" style="26" bestFit="1" customWidth="1"/>
    <col min="1557" max="1557" width="10.42578125" style="26" customWidth="1"/>
    <col min="1558" max="1558" width="16.7109375" style="26" customWidth="1"/>
    <col min="1559" max="1559" width="12" style="26" customWidth="1"/>
    <col min="1560" max="1790" width="9.140625" style="26"/>
    <col min="1791" max="1791" width="5.28515625" style="26" customWidth="1"/>
    <col min="1792" max="1792" width="34.42578125" style="26" customWidth="1"/>
    <col min="1793" max="1793" width="11.42578125" style="26" customWidth="1"/>
    <col min="1794" max="1794" width="7.85546875" style="26" customWidth="1"/>
    <col min="1795" max="1795" width="10.42578125" style="26" customWidth="1"/>
    <col min="1796" max="1796" width="8.140625" style="26" customWidth="1"/>
    <col min="1797" max="1797" width="6.28515625" style="26" customWidth="1"/>
    <col min="1798" max="1798" width="10.5703125" style="26" customWidth="1"/>
    <col min="1799" max="1799" width="15.140625" style="26" customWidth="1"/>
    <col min="1800" max="1800" width="15" style="26" customWidth="1"/>
    <col min="1801" max="1808" width="0" style="26" hidden="1" customWidth="1"/>
    <col min="1809" max="1809" width="7.28515625" style="26" customWidth="1"/>
    <col min="1810" max="1810" width="9.140625" style="26"/>
    <col min="1811" max="1811" width="14" style="26" customWidth="1"/>
    <col min="1812" max="1812" width="10.5703125" style="26" bestFit="1" customWidth="1"/>
    <col min="1813" max="1813" width="10.42578125" style="26" customWidth="1"/>
    <col min="1814" max="1814" width="16.7109375" style="26" customWidth="1"/>
    <col min="1815" max="1815" width="12" style="26" customWidth="1"/>
    <col min="1816" max="2046" width="9.140625" style="26"/>
    <col min="2047" max="2047" width="5.28515625" style="26" customWidth="1"/>
    <col min="2048" max="2048" width="34.42578125" style="26" customWidth="1"/>
    <col min="2049" max="2049" width="11.42578125" style="26" customWidth="1"/>
    <col min="2050" max="2050" width="7.85546875" style="26" customWidth="1"/>
    <col min="2051" max="2051" width="10.42578125" style="26" customWidth="1"/>
    <col min="2052" max="2052" width="8.140625" style="26" customWidth="1"/>
    <col min="2053" max="2053" width="6.28515625" style="26" customWidth="1"/>
    <col min="2054" max="2054" width="10.5703125" style="26" customWidth="1"/>
    <col min="2055" max="2055" width="15.140625" style="26" customWidth="1"/>
    <col min="2056" max="2056" width="15" style="26" customWidth="1"/>
    <col min="2057" max="2064" width="0" style="26" hidden="1" customWidth="1"/>
    <col min="2065" max="2065" width="7.28515625" style="26" customWidth="1"/>
    <col min="2066" max="2066" width="9.140625" style="26"/>
    <col min="2067" max="2067" width="14" style="26" customWidth="1"/>
    <col min="2068" max="2068" width="10.5703125" style="26" bestFit="1" customWidth="1"/>
    <col min="2069" max="2069" width="10.42578125" style="26" customWidth="1"/>
    <col min="2070" max="2070" width="16.7109375" style="26" customWidth="1"/>
    <col min="2071" max="2071" width="12" style="26" customWidth="1"/>
    <col min="2072" max="2302" width="9.140625" style="26"/>
    <col min="2303" max="2303" width="5.28515625" style="26" customWidth="1"/>
    <col min="2304" max="2304" width="34.42578125" style="26" customWidth="1"/>
    <col min="2305" max="2305" width="11.42578125" style="26" customWidth="1"/>
    <col min="2306" max="2306" width="7.85546875" style="26" customWidth="1"/>
    <col min="2307" max="2307" width="10.42578125" style="26" customWidth="1"/>
    <col min="2308" max="2308" width="8.140625" style="26" customWidth="1"/>
    <col min="2309" max="2309" width="6.28515625" style="26" customWidth="1"/>
    <col min="2310" max="2310" width="10.5703125" style="26" customWidth="1"/>
    <col min="2311" max="2311" width="15.140625" style="26" customWidth="1"/>
    <col min="2312" max="2312" width="15" style="26" customWidth="1"/>
    <col min="2313" max="2320" width="0" style="26" hidden="1" customWidth="1"/>
    <col min="2321" max="2321" width="7.28515625" style="26" customWidth="1"/>
    <col min="2322" max="2322" width="9.140625" style="26"/>
    <col min="2323" max="2323" width="14" style="26" customWidth="1"/>
    <col min="2324" max="2324" width="10.5703125" style="26" bestFit="1" customWidth="1"/>
    <col min="2325" max="2325" width="10.42578125" style="26" customWidth="1"/>
    <col min="2326" max="2326" width="16.7109375" style="26" customWidth="1"/>
    <col min="2327" max="2327" width="12" style="26" customWidth="1"/>
    <col min="2328" max="2558" width="9.140625" style="26"/>
    <col min="2559" max="2559" width="5.28515625" style="26" customWidth="1"/>
    <col min="2560" max="2560" width="34.42578125" style="26" customWidth="1"/>
    <col min="2561" max="2561" width="11.42578125" style="26" customWidth="1"/>
    <col min="2562" max="2562" width="7.85546875" style="26" customWidth="1"/>
    <col min="2563" max="2563" width="10.42578125" style="26" customWidth="1"/>
    <col min="2564" max="2564" width="8.140625" style="26" customWidth="1"/>
    <col min="2565" max="2565" width="6.28515625" style="26" customWidth="1"/>
    <col min="2566" max="2566" width="10.5703125" style="26" customWidth="1"/>
    <col min="2567" max="2567" width="15.140625" style="26" customWidth="1"/>
    <col min="2568" max="2568" width="15" style="26" customWidth="1"/>
    <col min="2569" max="2576" width="0" style="26" hidden="1" customWidth="1"/>
    <col min="2577" max="2577" width="7.28515625" style="26" customWidth="1"/>
    <col min="2578" max="2578" width="9.140625" style="26"/>
    <col min="2579" max="2579" width="14" style="26" customWidth="1"/>
    <col min="2580" max="2580" width="10.5703125" style="26" bestFit="1" customWidth="1"/>
    <col min="2581" max="2581" width="10.42578125" style="26" customWidth="1"/>
    <col min="2582" max="2582" width="16.7109375" style="26" customWidth="1"/>
    <col min="2583" max="2583" width="12" style="26" customWidth="1"/>
    <col min="2584" max="2814" width="9.140625" style="26"/>
    <col min="2815" max="2815" width="5.28515625" style="26" customWidth="1"/>
    <col min="2816" max="2816" width="34.42578125" style="26" customWidth="1"/>
    <col min="2817" max="2817" width="11.42578125" style="26" customWidth="1"/>
    <col min="2818" max="2818" width="7.85546875" style="26" customWidth="1"/>
    <col min="2819" max="2819" width="10.42578125" style="26" customWidth="1"/>
    <col min="2820" max="2820" width="8.140625" style="26" customWidth="1"/>
    <col min="2821" max="2821" width="6.28515625" style="26" customWidth="1"/>
    <col min="2822" max="2822" width="10.5703125" style="26" customWidth="1"/>
    <col min="2823" max="2823" width="15.140625" style="26" customWidth="1"/>
    <col min="2824" max="2824" width="15" style="26" customWidth="1"/>
    <col min="2825" max="2832" width="0" style="26" hidden="1" customWidth="1"/>
    <col min="2833" max="2833" width="7.28515625" style="26" customWidth="1"/>
    <col min="2834" max="2834" width="9.140625" style="26"/>
    <col min="2835" max="2835" width="14" style="26" customWidth="1"/>
    <col min="2836" max="2836" width="10.5703125" style="26" bestFit="1" customWidth="1"/>
    <col min="2837" max="2837" width="10.42578125" style="26" customWidth="1"/>
    <col min="2838" max="2838" width="16.7109375" style="26" customWidth="1"/>
    <col min="2839" max="2839" width="12" style="26" customWidth="1"/>
    <col min="2840" max="3070" width="9.140625" style="26"/>
    <col min="3071" max="3071" width="5.28515625" style="26" customWidth="1"/>
    <col min="3072" max="3072" width="34.42578125" style="26" customWidth="1"/>
    <col min="3073" max="3073" width="11.42578125" style="26" customWidth="1"/>
    <col min="3074" max="3074" width="7.85546875" style="26" customWidth="1"/>
    <col min="3075" max="3075" width="10.42578125" style="26" customWidth="1"/>
    <col min="3076" max="3076" width="8.140625" style="26" customWidth="1"/>
    <col min="3077" max="3077" width="6.28515625" style="26" customWidth="1"/>
    <col min="3078" max="3078" width="10.5703125" style="26" customWidth="1"/>
    <col min="3079" max="3079" width="15.140625" style="26" customWidth="1"/>
    <col min="3080" max="3080" width="15" style="26" customWidth="1"/>
    <col min="3081" max="3088" width="0" style="26" hidden="1" customWidth="1"/>
    <col min="3089" max="3089" width="7.28515625" style="26" customWidth="1"/>
    <col min="3090" max="3090" width="9.140625" style="26"/>
    <col min="3091" max="3091" width="14" style="26" customWidth="1"/>
    <col min="3092" max="3092" width="10.5703125" style="26" bestFit="1" customWidth="1"/>
    <col min="3093" max="3093" width="10.42578125" style="26" customWidth="1"/>
    <col min="3094" max="3094" width="16.7109375" style="26" customWidth="1"/>
    <col min="3095" max="3095" width="12" style="26" customWidth="1"/>
    <col min="3096" max="3326" width="9.140625" style="26"/>
    <col min="3327" max="3327" width="5.28515625" style="26" customWidth="1"/>
    <col min="3328" max="3328" width="34.42578125" style="26" customWidth="1"/>
    <col min="3329" max="3329" width="11.42578125" style="26" customWidth="1"/>
    <col min="3330" max="3330" width="7.85546875" style="26" customWidth="1"/>
    <col min="3331" max="3331" width="10.42578125" style="26" customWidth="1"/>
    <col min="3332" max="3332" width="8.140625" style="26" customWidth="1"/>
    <col min="3333" max="3333" width="6.28515625" style="26" customWidth="1"/>
    <col min="3334" max="3334" width="10.5703125" style="26" customWidth="1"/>
    <col min="3335" max="3335" width="15.140625" style="26" customWidth="1"/>
    <col min="3336" max="3336" width="15" style="26" customWidth="1"/>
    <col min="3337" max="3344" width="0" style="26" hidden="1" customWidth="1"/>
    <col min="3345" max="3345" width="7.28515625" style="26" customWidth="1"/>
    <col min="3346" max="3346" width="9.140625" style="26"/>
    <col min="3347" max="3347" width="14" style="26" customWidth="1"/>
    <col min="3348" max="3348" width="10.5703125" style="26" bestFit="1" customWidth="1"/>
    <col min="3349" max="3349" width="10.42578125" style="26" customWidth="1"/>
    <col min="3350" max="3350" width="16.7109375" style="26" customWidth="1"/>
    <col min="3351" max="3351" width="12" style="26" customWidth="1"/>
    <col min="3352" max="3582" width="9.140625" style="26"/>
    <col min="3583" max="3583" width="5.28515625" style="26" customWidth="1"/>
    <col min="3584" max="3584" width="34.42578125" style="26" customWidth="1"/>
    <col min="3585" max="3585" width="11.42578125" style="26" customWidth="1"/>
    <col min="3586" max="3586" width="7.85546875" style="26" customWidth="1"/>
    <col min="3587" max="3587" width="10.42578125" style="26" customWidth="1"/>
    <col min="3588" max="3588" width="8.140625" style="26" customWidth="1"/>
    <col min="3589" max="3589" width="6.28515625" style="26" customWidth="1"/>
    <col min="3590" max="3590" width="10.5703125" style="26" customWidth="1"/>
    <col min="3591" max="3591" width="15.140625" style="26" customWidth="1"/>
    <col min="3592" max="3592" width="15" style="26" customWidth="1"/>
    <col min="3593" max="3600" width="0" style="26" hidden="1" customWidth="1"/>
    <col min="3601" max="3601" width="7.28515625" style="26" customWidth="1"/>
    <col min="3602" max="3602" width="9.140625" style="26"/>
    <col min="3603" max="3603" width="14" style="26" customWidth="1"/>
    <col min="3604" max="3604" width="10.5703125" style="26" bestFit="1" customWidth="1"/>
    <col min="3605" max="3605" width="10.42578125" style="26" customWidth="1"/>
    <col min="3606" max="3606" width="16.7109375" style="26" customWidth="1"/>
    <col min="3607" max="3607" width="12" style="26" customWidth="1"/>
    <col min="3608" max="3838" width="9.140625" style="26"/>
    <col min="3839" max="3839" width="5.28515625" style="26" customWidth="1"/>
    <col min="3840" max="3840" width="34.42578125" style="26" customWidth="1"/>
    <col min="3841" max="3841" width="11.42578125" style="26" customWidth="1"/>
    <col min="3842" max="3842" width="7.85546875" style="26" customWidth="1"/>
    <col min="3843" max="3843" width="10.42578125" style="26" customWidth="1"/>
    <col min="3844" max="3844" width="8.140625" style="26" customWidth="1"/>
    <col min="3845" max="3845" width="6.28515625" style="26" customWidth="1"/>
    <col min="3846" max="3846" width="10.5703125" style="26" customWidth="1"/>
    <col min="3847" max="3847" width="15.140625" style="26" customWidth="1"/>
    <col min="3848" max="3848" width="15" style="26" customWidth="1"/>
    <col min="3849" max="3856" width="0" style="26" hidden="1" customWidth="1"/>
    <col min="3857" max="3857" width="7.28515625" style="26" customWidth="1"/>
    <col min="3858" max="3858" width="9.140625" style="26"/>
    <col min="3859" max="3859" width="14" style="26" customWidth="1"/>
    <col min="3860" max="3860" width="10.5703125" style="26" bestFit="1" customWidth="1"/>
    <col min="3861" max="3861" width="10.42578125" style="26" customWidth="1"/>
    <col min="3862" max="3862" width="16.7109375" style="26" customWidth="1"/>
    <col min="3863" max="3863" width="12" style="26" customWidth="1"/>
    <col min="3864" max="4094" width="9.140625" style="26"/>
    <col min="4095" max="4095" width="5.28515625" style="26" customWidth="1"/>
    <col min="4096" max="4096" width="34.42578125" style="26" customWidth="1"/>
    <col min="4097" max="4097" width="11.42578125" style="26" customWidth="1"/>
    <col min="4098" max="4098" width="7.85546875" style="26" customWidth="1"/>
    <col min="4099" max="4099" width="10.42578125" style="26" customWidth="1"/>
    <col min="4100" max="4100" width="8.140625" style="26" customWidth="1"/>
    <col min="4101" max="4101" width="6.28515625" style="26" customWidth="1"/>
    <col min="4102" max="4102" width="10.5703125" style="26" customWidth="1"/>
    <col min="4103" max="4103" width="15.140625" style="26" customWidth="1"/>
    <col min="4104" max="4104" width="15" style="26" customWidth="1"/>
    <col min="4105" max="4112" width="0" style="26" hidden="1" customWidth="1"/>
    <col min="4113" max="4113" width="7.28515625" style="26" customWidth="1"/>
    <col min="4114" max="4114" width="9.140625" style="26"/>
    <col min="4115" max="4115" width="14" style="26" customWidth="1"/>
    <col min="4116" max="4116" width="10.5703125" style="26" bestFit="1" customWidth="1"/>
    <col min="4117" max="4117" width="10.42578125" style="26" customWidth="1"/>
    <col min="4118" max="4118" width="16.7109375" style="26" customWidth="1"/>
    <col min="4119" max="4119" width="12" style="26" customWidth="1"/>
    <col min="4120" max="4350" width="9.140625" style="26"/>
    <col min="4351" max="4351" width="5.28515625" style="26" customWidth="1"/>
    <col min="4352" max="4352" width="34.42578125" style="26" customWidth="1"/>
    <col min="4353" max="4353" width="11.42578125" style="26" customWidth="1"/>
    <col min="4354" max="4354" width="7.85546875" style="26" customWidth="1"/>
    <col min="4355" max="4355" width="10.42578125" style="26" customWidth="1"/>
    <col min="4356" max="4356" width="8.140625" style="26" customWidth="1"/>
    <col min="4357" max="4357" width="6.28515625" style="26" customWidth="1"/>
    <col min="4358" max="4358" width="10.5703125" style="26" customWidth="1"/>
    <col min="4359" max="4359" width="15.140625" style="26" customWidth="1"/>
    <col min="4360" max="4360" width="15" style="26" customWidth="1"/>
    <col min="4361" max="4368" width="0" style="26" hidden="1" customWidth="1"/>
    <col min="4369" max="4369" width="7.28515625" style="26" customWidth="1"/>
    <col min="4370" max="4370" width="9.140625" style="26"/>
    <col min="4371" max="4371" width="14" style="26" customWidth="1"/>
    <col min="4372" max="4372" width="10.5703125" style="26" bestFit="1" customWidth="1"/>
    <col min="4373" max="4373" width="10.42578125" style="26" customWidth="1"/>
    <col min="4374" max="4374" width="16.7109375" style="26" customWidth="1"/>
    <col min="4375" max="4375" width="12" style="26" customWidth="1"/>
    <col min="4376" max="4606" width="9.140625" style="26"/>
    <col min="4607" max="4607" width="5.28515625" style="26" customWidth="1"/>
    <col min="4608" max="4608" width="34.42578125" style="26" customWidth="1"/>
    <col min="4609" max="4609" width="11.42578125" style="26" customWidth="1"/>
    <col min="4610" max="4610" width="7.85546875" style="26" customWidth="1"/>
    <col min="4611" max="4611" width="10.42578125" style="26" customWidth="1"/>
    <col min="4612" max="4612" width="8.140625" style="26" customWidth="1"/>
    <col min="4613" max="4613" width="6.28515625" style="26" customWidth="1"/>
    <col min="4614" max="4614" width="10.5703125" style="26" customWidth="1"/>
    <col min="4615" max="4615" width="15.140625" style="26" customWidth="1"/>
    <col min="4616" max="4616" width="15" style="26" customWidth="1"/>
    <col min="4617" max="4624" width="0" style="26" hidden="1" customWidth="1"/>
    <col min="4625" max="4625" width="7.28515625" style="26" customWidth="1"/>
    <col min="4626" max="4626" width="9.140625" style="26"/>
    <col min="4627" max="4627" width="14" style="26" customWidth="1"/>
    <col min="4628" max="4628" width="10.5703125" style="26" bestFit="1" customWidth="1"/>
    <col min="4629" max="4629" width="10.42578125" style="26" customWidth="1"/>
    <col min="4630" max="4630" width="16.7109375" style="26" customWidth="1"/>
    <col min="4631" max="4631" width="12" style="26" customWidth="1"/>
    <col min="4632" max="4862" width="9.140625" style="26"/>
    <col min="4863" max="4863" width="5.28515625" style="26" customWidth="1"/>
    <col min="4864" max="4864" width="34.42578125" style="26" customWidth="1"/>
    <col min="4865" max="4865" width="11.42578125" style="26" customWidth="1"/>
    <col min="4866" max="4866" width="7.85546875" style="26" customWidth="1"/>
    <col min="4867" max="4867" width="10.42578125" style="26" customWidth="1"/>
    <col min="4868" max="4868" width="8.140625" style="26" customWidth="1"/>
    <col min="4869" max="4869" width="6.28515625" style="26" customWidth="1"/>
    <col min="4870" max="4870" width="10.5703125" style="26" customWidth="1"/>
    <col min="4871" max="4871" width="15.140625" style="26" customWidth="1"/>
    <col min="4872" max="4872" width="15" style="26" customWidth="1"/>
    <col min="4873" max="4880" width="0" style="26" hidden="1" customWidth="1"/>
    <col min="4881" max="4881" width="7.28515625" style="26" customWidth="1"/>
    <col min="4882" max="4882" width="9.140625" style="26"/>
    <col min="4883" max="4883" width="14" style="26" customWidth="1"/>
    <col min="4884" max="4884" width="10.5703125" style="26" bestFit="1" customWidth="1"/>
    <col min="4885" max="4885" width="10.42578125" style="26" customWidth="1"/>
    <col min="4886" max="4886" width="16.7109375" style="26" customWidth="1"/>
    <col min="4887" max="4887" width="12" style="26" customWidth="1"/>
    <col min="4888" max="5118" width="9.140625" style="26"/>
    <col min="5119" max="5119" width="5.28515625" style="26" customWidth="1"/>
    <col min="5120" max="5120" width="34.42578125" style="26" customWidth="1"/>
    <col min="5121" max="5121" width="11.42578125" style="26" customWidth="1"/>
    <col min="5122" max="5122" width="7.85546875" style="26" customWidth="1"/>
    <col min="5123" max="5123" width="10.42578125" style="26" customWidth="1"/>
    <col min="5124" max="5124" width="8.140625" style="26" customWidth="1"/>
    <col min="5125" max="5125" width="6.28515625" style="26" customWidth="1"/>
    <col min="5126" max="5126" width="10.5703125" style="26" customWidth="1"/>
    <col min="5127" max="5127" width="15.140625" style="26" customWidth="1"/>
    <col min="5128" max="5128" width="15" style="26" customWidth="1"/>
    <col min="5129" max="5136" width="0" style="26" hidden="1" customWidth="1"/>
    <col min="5137" max="5137" width="7.28515625" style="26" customWidth="1"/>
    <col min="5138" max="5138" width="9.140625" style="26"/>
    <col min="5139" max="5139" width="14" style="26" customWidth="1"/>
    <col min="5140" max="5140" width="10.5703125" style="26" bestFit="1" customWidth="1"/>
    <col min="5141" max="5141" width="10.42578125" style="26" customWidth="1"/>
    <col min="5142" max="5142" width="16.7109375" style="26" customWidth="1"/>
    <col min="5143" max="5143" width="12" style="26" customWidth="1"/>
    <col min="5144" max="5374" width="9.140625" style="26"/>
    <col min="5375" max="5375" width="5.28515625" style="26" customWidth="1"/>
    <col min="5376" max="5376" width="34.42578125" style="26" customWidth="1"/>
    <col min="5377" max="5377" width="11.42578125" style="26" customWidth="1"/>
    <col min="5378" max="5378" width="7.85546875" style="26" customWidth="1"/>
    <col min="5379" max="5379" width="10.42578125" style="26" customWidth="1"/>
    <col min="5380" max="5380" width="8.140625" style="26" customWidth="1"/>
    <col min="5381" max="5381" width="6.28515625" style="26" customWidth="1"/>
    <col min="5382" max="5382" width="10.5703125" style="26" customWidth="1"/>
    <col min="5383" max="5383" width="15.140625" style="26" customWidth="1"/>
    <col min="5384" max="5384" width="15" style="26" customWidth="1"/>
    <col min="5385" max="5392" width="0" style="26" hidden="1" customWidth="1"/>
    <col min="5393" max="5393" width="7.28515625" style="26" customWidth="1"/>
    <col min="5394" max="5394" width="9.140625" style="26"/>
    <col min="5395" max="5395" width="14" style="26" customWidth="1"/>
    <col min="5396" max="5396" width="10.5703125" style="26" bestFit="1" customWidth="1"/>
    <col min="5397" max="5397" width="10.42578125" style="26" customWidth="1"/>
    <col min="5398" max="5398" width="16.7109375" style="26" customWidth="1"/>
    <col min="5399" max="5399" width="12" style="26" customWidth="1"/>
    <col min="5400" max="5630" width="9.140625" style="26"/>
    <col min="5631" max="5631" width="5.28515625" style="26" customWidth="1"/>
    <col min="5632" max="5632" width="34.42578125" style="26" customWidth="1"/>
    <col min="5633" max="5633" width="11.42578125" style="26" customWidth="1"/>
    <col min="5634" max="5634" width="7.85546875" style="26" customWidth="1"/>
    <col min="5635" max="5635" width="10.42578125" style="26" customWidth="1"/>
    <col min="5636" max="5636" width="8.140625" style="26" customWidth="1"/>
    <col min="5637" max="5637" width="6.28515625" style="26" customWidth="1"/>
    <col min="5638" max="5638" width="10.5703125" style="26" customWidth="1"/>
    <col min="5639" max="5639" width="15.140625" style="26" customWidth="1"/>
    <col min="5640" max="5640" width="15" style="26" customWidth="1"/>
    <col min="5641" max="5648" width="0" style="26" hidden="1" customWidth="1"/>
    <col min="5649" max="5649" width="7.28515625" style="26" customWidth="1"/>
    <col min="5650" max="5650" width="9.140625" style="26"/>
    <col min="5651" max="5651" width="14" style="26" customWidth="1"/>
    <col min="5652" max="5652" width="10.5703125" style="26" bestFit="1" customWidth="1"/>
    <col min="5653" max="5653" width="10.42578125" style="26" customWidth="1"/>
    <col min="5654" max="5654" width="16.7109375" style="26" customWidth="1"/>
    <col min="5655" max="5655" width="12" style="26" customWidth="1"/>
    <col min="5656" max="5886" width="9.140625" style="26"/>
    <col min="5887" max="5887" width="5.28515625" style="26" customWidth="1"/>
    <col min="5888" max="5888" width="34.42578125" style="26" customWidth="1"/>
    <col min="5889" max="5889" width="11.42578125" style="26" customWidth="1"/>
    <col min="5890" max="5890" width="7.85546875" style="26" customWidth="1"/>
    <col min="5891" max="5891" width="10.42578125" style="26" customWidth="1"/>
    <col min="5892" max="5892" width="8.140625" style="26" customWidth="1"/>
    <col min="5893" max="5893" width="6.28515625" style="26" customWidth="1"/>
    <col min="5894" max="5894" width="10.5703125" style="26" customWidth="1"/>
    <col min="5895" max="5895" width="15.140625" style="26" customWidth="1"/>
    <col min="5896" max="5896" width="15" style="26" customWidth="1"/>
    <col min="5897" max="5904" width="0" style="26" hidden="1" customWidth="1"/>
    <col min="5905" max="5905" width="7.28515625" style="26" customWidth="1"/>
    <col min="5906" max="5906" width="9.140625" style="26"/>
    <col min="5907" max="5907" width="14" style="26" customWidth="1"/>
    <col min="5908" max="5908" width="10.5703125" style="26" bestFit="1" customWidth="1"/>
    <col min="5909" max="5909" width="10.42578125" style="26" customWidth="1"/>
    <col min="5910" max="5910" width="16.7109375" style="26" customWidth="1"/>
    <col min="5911" max="5911" width="12" style="26" customWidth="1"/>
    <col min="5912" max="6142" width="9.140625" style="26"/>
    <col min="6143" max="6143" width="5.28515625" style="26" customWidth="1"/>
    <col min="6144" max="6144" width="34.42578125" style="26" customWidth="1"/>
    <col min="6145" max="6145" width="11.42578125" style="26" customWidth="1"/>
    <col min="6146" max="6146" width="7.85546875" style="26" customWidth="1"/>
    <col min="6147" max="6147" width="10.42578125" style="26" customWidth="1"/>
    <col min="6148" max="6148" width="8.140625" style="26" customWidth="1"/>
    <col min="6149" max="6149" width="6.28515625" style="26" customWidth="1"/>
    <col min="6150" max="6150" width="10.5703125" style="26" customWidth="1"/>
    <col min="6151" max="6151" width="15.140625" style="26" customWidth="1"/>
    <col min="6152" max="6152" width="15" style="26" customWidth="1"/>
    <col min="6153" max="6160" width="0" style="26" hidden="1" customWidth="1"/>
    <col min="6161" max="6161" width="7.28515625" style="26" customWidth="1"/>
    <col min="6162" max="6162" width="9.140625" style="26"/>
    <col min="6163" max="6163" width="14" style="26" customWidth="1"/>
    <col min="6164" max="6164" width="10.5703125" style="26" bestFit="1" customWidth="1"/>
    <col min="6165" max="6165" width="10.42578125" style="26" customWidth="1"/>
    <col min="6166" max="6166" width="16.7109375" style="26" customWidth="1"/>
    <col min="6167" max="6167" width="12" style="26" customWidth="1"/>
    <col min="6168" max="6398" width="9.140625" style="26"/>
    <col min="6399" max="6399" width="5.28515625" style="26" customWidth="1"/>
    <col min="6400" max="6400" width="34.42578125" style="26" customWidth="1"/>
    <col min="6401" max="6401" width="11.42578125" style="26" customWidth="1"/>
    <col min="6402" max="6402" width="7.85546875" style="26" customWidth="1"/>
    <col min="6403" max="6403" width="10.42578125" style="26" customWidth="1"/>
    <col min="6404" max="6404" width="8.140625" style="26" customWidth="1"/>
    <col min="6405" max="6405" width="6.28515625" style="26" customWidth="1"/>
    <col min="6406" max="6406" width="10.5703125" style="26" customWidth="1"/>
    <col min="6407" max="6407" width="15.140625" style="26" customWidth="1"/>
    <col min="6408" max="6408" width="15" style="26" customWidth="1"/>
    <col min="6409" max="6416" width="0" style="26" hidden="1" customWidth="1"/>
    <col min="6417" max="6417" width="7.28515625" style="26" customWidth="1"/>
    <col min="6418" max="6418" width="9.140625" style="26"/>
    <col min="6419" max="6419" width="14" style="26" customWidth="1"/>
    <col min="6420" max="6420" width="10.5703125" style="26" bestFit="1" customWidth="1"/>
    <col min="6421" max="6421" width="10.42578125" style="26" customWidth="1"/>
    <col min="6422" max="6422" width="16.7109375" style="26" customWidth="1"/>
    <col min="6423" max="6423" width="12" style="26" customWidth="1"/>
    <col min="6424" max="6654" width="9.140625" style="26"/>
    <col min="6655" max="6655" width="5.28515625" style="26" customWidth="1"/>
    <col min="6656" max="6656" width="34.42578125" style="26" customWidth="1"/>
    <col min="6657" max="6657" width="11.42578125" style="26" customWidth="1"/>
    <col min="6658" max="6658" width="7.85546875" style="26" customWidth="1"/>
    <col min="6659" max="6659" width="10.42578125" style="26" customWidth="1"/>
    <col min="6660" max="6660" width="8.140625" style="26" customWidth="1"/>
    <col min="6661" max="6661" width="6.28515625" style="26" customWidth="1"/>
    <col min="6662" max="6662" width="10.5703125" style="26" customWidth="1"/>
    <col min="6663" max="6663" width="15.140625" style="26" customWidth="1"/>
    <col min="6664" max="6664" width="15" style="26" customWidth="1"/>
    <col min="6665" max="6672" width="0" style="26" hidden="1" customWidth="1"/>
    <col min="6673" max="6673" width="7.28515625" style="26" customWidth="1"/>
    <col min="6674" max="6674" width="9.140625" style="26"/>
    <col min="6675" max="6675" width="14" style="26" customWidth="1"/>
    <col min="6676" max="6676" width="10.5703125" style="26" bestFit="1" customWidth="1"/>
    <col min="6677" max="6677" width="10.42578125" style="26" customWidth="1"/>
    <col min="6678" max="6678" width="16.7109375" style="26" customWidth="1"/>
    <col min="6679" max="6679" width="12" style="26" customWidth="1"/>
    <col min="6680" max="6910" width="9.140625" style="26"/>
    <col min="6911" max="6911" width="5.28515625" style="26" customWidth="1"/>
    <col min="6912" max="6912" width="34.42578125" style="26" customWidth="1"/>
    <col min="6913" max="6913" width="11.42578125" style="26" customWidth="1"/>
    <col min="6914" max="6914" width="7.85546875" style="26" customWidth="1"/>
    <col min="6915" max="6915" width="10.42578125" style="26" customWidth="1"/>
    <col min="6916" max="6916" width="8.140625" style="26" customWidth="1"/>
    <col min="6917" max="6917" width="6.28515625" style="26" customWidth="1"/>
    <col min="6918" max="6918" width="10.5703125" style="26" customWidth="1"/>
    <col min="6919" max="6919" width="15.140625" style="26" customWidth="1"/>
    <col min="6920" max="6920" width="15" style="26" customWidth="1"/>
    <col min="6921" max="6928" width="0" style="26" hidden="1" customWidth="1"/>
    <col min="6929" max="6929" width="7.28515625" style="26" customWidth="1"/>
    <col min="6930" max="6930" width="9.140625" style="26"/>
    <col min="6931" max="6931" width="14" style="26" customWidth="1"/>
    <col min="6932" max="6932" width="10.5703125" style="26" bestFit="1" customWidth="1"/>
    <col min="6933" max="6933" width="10.42578125" style="26" customWidth="1"/>
    <col min="6934" max="6934" width="16.7109375" style="26" customWidth="1"/>
    <col min="6935" max="6935" width="12" style="26" customWidth="1"/>
    <col min="6936" max="7166" width="9.140625" style="26"/>
    <col min="7167" max="7167" width="5.28515625" style="26" customWidth="1"/>
    <col min="7168" max="7168" width="34.42578125" style="26" customWidth="1"/>
    <col min="7169" max="7169" width="11.42578125" style="26" customWidth="1"/>
    <col min="7170" max="7170" width="7.85546875" style="26" customWidth="1"/>
    <col min="7171" max="7171" width="10.42578125" style="26" customWidth="1"/>
    <col min="7172" max="7172" width="8.140625" style="26" customWidth="1"/>
    <col min="7173" max="7173" width="6.28515625" style="26" customWidth="1"/>
    <col min="7174" max="7174" width="10.5703125" style="26" customWidth="1"/>
    <col min="7175" max="7175" width="15.140625" style="26" customWidth="1"/>
    <col min="7176" max="7176" width="15" style="26" customWidth="1"/>
    <col min="7177" max="7184" width="0" style="26" hidden="1" customWidth="1"/>
    <col min="7185" max="7185" width="7.28515625" style="26" customWidth="1"/>
    <col min="7186" max="7186" width="9.140625" style="26"/>
    <col min="7187" max="7187" width="14" style="26" customWidth="1"/>
    <col min="7188" max="7188" width="10.5703125" style="26" bestFit="1" customWidth="1"/>
    <col min="7189" max="7189" width="10.42578125" style="26" customWidth="1"/>
    <col min="7190" max="7190" width="16.7109375" style="26" customWidth="1"/>
    <col min="7191" max="7191" width="12" style="26" customWidth="1"/>
    <col min="7192" max="7422" width="9.140625" style="26"/>
    <col min="7423" max="7423" width="5.28515625" style="26" customWidth="1"/>
    <col min="7424" max="7424" width="34.42578125" style="26" customWidth="1"/>
    <col min="7425" max="7425" width="11.42578125" style="26" customWidth="1"/>
    <col min="7426" max="7426" width="7.85546875" style="26" customWidth="1"/>
    <col min="7427" max="7427" width="10.42578125" style="26" customWidth="1"/>
    <col min="7428" max="7428" width="8.140625" style="26" customWidth="1"/>
    <col min="7429" max="7429" width="6.28515625" style="26" customWidth="1"/>
    <col min="7430" max="7430" width="10.5703125" style="26" customWidth="1"/>
    <col min="7431" max="7431" width="15.140625" style="26" customWidth="1"/>
    <col min="7432" max="7432" width="15" style="26" customWidth="1"/>
    <col min="7433" max="7440" width="0" style="26" hidden="1" customWidth="1"/>
    <col min="7441" max="7441" width="7.28515625" style="26" customWidth="1"/>
    <col min="7442" max="7442" width="9.140625" style="26"/>
    <col min="7443" max="7443" width="14" style="26" customWidth="1"/>
    <col min="7444" max="7444" width="10.5703125" style="26" bestFit="1" customWidth="1"/>
    <col min="7445" max="7445" width="10.42578125" style="26" customWidth="1"/>
    <col min="7446" max="7446" width="16.7109375" style="26" customWidth="1"/>
    <col min="7447" max="7447" width="12" style="26" customWidth="1"/>
    <col min="7448" max="7678" width="9.140625" style="26"/>
    <col min="7679" max="7679" width="5.28515625" style="26" customWidth="1"/>
    <col min="7680" max="7680" width="34.42578125" style="26" customWidth="1"/>
    <col min="7681" max="7681" width="11.42578125" style="26" customWidth="1"/>
    <col min="7682" max="7682" width="7.85546875" style="26" customWidth="1"/>
    <col min="7683" max="7683" width="10.42578125" style="26" customWidth="1"/>
    <col min="7684" max="7684" width="8.140625" style="26" customWidth="1"/>
    <col min="7685" max="7685" width="6.28515625" style="26" customWidth="1"/>
    <col min="7686" max="7686" width="10.5703125" style="26" customWidth="1"/>
    <col min="7687" max="7687" width="15.140625" style="26" customWidth="1"/>
    <col min="7688" max="7688" width="15" style="26" customWidth="1"/>
    <col min="7689" max="7696" width="0" style="26" hidden="1" customWidth="1"/>
    <col min="7697" max="7697" width="7.28515625" style="26" customWidth="1"/>
    <col min="7698" max="7698" width="9.140625" style="26"/>
    <col min="7699" max="7699" width="14" style="26" customWidth="1"/>
    <col min="7700" max="7700" width="10.5703125" style="26" bestFit="1" customWidth="1"/>
    <col min="7701" max="7701" width="10.42578125" style="26" customWidth="1"/>
    <col min="7702" max="7702" width="16.7109375" style="26" customWidth="1"/>
    <col min="7703" max="7703" width="12" style="26" customWidth="1"/>
    <col min="7704" max="7934" width="9.140625" style="26"/>
    <col min="7935" max="7935" width="5.28515625" style="26" customWidth="1"/>
    <col min="7936" max="7936" width="34.42578125" style="26" customWidth="1"/>
    <col min="7937" max="7937" width="11.42578125" style="26" customWidth="1"/>
    <col min="7938" max="7938" width="7.85546875" style="26" customWidth="1"/>
    <col min="7939" max="7939" width="10.42578125" style="26" customWidth="1"/>
    <col min="7940" max="7940" width="8.140625" style="26" customWidth="1"/>
    <col min="7941" max="7941" width="6.28515625" style="26" customWidth="1"/>
    <col min="7942" max="7942" width="10.5703125" style="26" customWidth="1"/>
    <col min="7943" max="7943" width="15.140625" style="26" customWidth="1"/>
    <col min="7944" max="7944" width="15" style="26" customWidth="1"/>
    <col min="7945" max="7952" width="0" style="26" hidden="1" customWidth="1"/>
    <col min="7953" max="7953" width="7.28515625" style="26" customWidth="1"/>
    <col min="7954" max="7954" width="9.140625" style="26"/>
    <col min="7955" max="7955" width="14" style="26" customWidth="1"/>
    <col min="7956" max="7956" width="10.5703125" style="26" bestFit="1" customWidth="1"/>
    <col min="7957" max="7957" width="10.42578125" style="26" customWidth="1"/>
    <col min="7958" max="7958" width="16.7109375" style="26" customWidth="1"/>
    <col min="7959" max="7959" width="12" style="26" customWidth="1"/>
    <col min="7960" max="8190" width="9.140625" style="26"/>
    <col min="8191" max="8191" width="5.28515625" style="26" customWidth="1"/>
    <col min="8192" max="8192" width="34.42578125" style="26" customWidth="1"/>
    <col min="8193" max="8193" width="11.42578125" style="26" customWidth="1"/>
    <col min="8194" max="8194" width="7.85546875" style="26" customWidth="1"/>
    <col min="8195" max="8195" width="10.42578125" style="26" customWidth="1"/>
    <col min="8196" max="8196" width="8.140625" style="26" customWidth="1"/>
    <col min="8197" max="8197" width="6.28515625" style="26" customWidth="1"/>
    <col min="8198" max="8198" width="10.5703125" style="26" customWidth="1"/>
    <col min="8199" max="8199" width="15.140625" style="26" customWidth="1"/>
    <col min="8200" max="8200" width="15" style="26" customWidth="1"/>
    <col min="8201" max="8208" width="0" style="26" hidden="1" customWidth="1"/>
    <col min="8209" max="8209" width="7.28515625" style="26" customWidth="1"/>
    <col min="8210" max="8210" width="9.140625" style="26"/>
    <col min="8211" max="8211" width="14" style="26" customWidth="1"/>
    <col min="8212" max="8212" width="10.5703125" style="26" bestFit="1" customWidth="1"/>
    <col min="8213" max="8213" width="10.42578125" style="26" customWidth="1"/>
    <col min="8214" max="8214" width="16.7109375" style="26" customWidth="1"/>
    <col min="8215" max="8215" width="12" style="26" customWidth="1"/>
    <col min="8216" max="8446" width="9.140625" style="26"/>
    <col min="8447" max="8447" width="5.28515625" style="26" customWidth="1"/>
    <col min="8448" max="8448" width="34.42578125" style="26" customWidth="1"/>
    <col min="8449" max="8449" width="11.42578125" style="26" customWidth="1"/>
    <col min="8450" max="8450" width="7.85546875" style="26" customWidth="1"/>
    <col min="8451" max="8451" width="10.42578125" style="26" customWidth="1"/>
    <col min="8452" max="8452" width="8.140625" style="26" customWidth="1"/>
    <col min="8453" max="8453" width="6.28515625" style="26" customWidth="1"/>
    <col min="8454" max="8454" width="10.5703125" style="26" customWidth="1"/>
    <col min="8455" max="8455" width="15.140625" style="26" customWidth="1"/>
    <col min="8456" max="8456" width="15" style="26" customWidth="1"/>
    <col min="8457" max="8464" width="0" style="26" hidden="1" customWidth="1"/>
    <col min="8465" max="8465" width="7.28515625" style="26" customWidth="1"/>
    <col min="8466" max="8466" width="9.140625" style="26"/>
    <col min="8467" max="8467" width="14" style="26" customWidth="1"/>
    <col min="8468" max="8468" width="10.5703125" style="26" bestFit="1" customWidth="1"/>
    <col min="8469" max="8469" width="10.42578125" style="26" customWidth="1"/>
    <col min="8470" max="8470" width="16.7109375" style="26" customWidth="1"/>
    <col min="8471" max="8471" width="12" style="26" customWidth="1"/>
    <col min="8472" max="8702" width="9.140625" style="26"/>
    <col min="8703" max="8703" width="5.28515625" style="26" customWidth="1"/>
    <col min="8704" max="8704" width="34.42578125" style="26" customWidth="1"/>
    <col min="8705" max="8705" width="11.42578125" style="26" customWidth="1"/>
    <col min="8706" max="8706" width="7.85546875" style="26" customWidth="1"/>
    <col min="8707" max="8707" width="10.42578125" style="26" customWidth="1"/>
    <col min="8708" max="8708" width="8.140625" style="26" customWidth="1"/>
    <col min="8709" max="8709" width="6.28515625" style="26" customWidth="1"/>
    <col min="8710" max="8710" width="10.5703125" style="26" customWidth="1"/>
    <col min="8711" max="8711" width="15.140625" style="26" customWidth="1"/>
    <col min="8712" max="8712" width="15" style="26" customWidth="1"/>
    <col min="8713" max="8720" width="0" style="26" hidden="1" customWidth="1"/>
    <col min="8721" max="8721" width="7.28515625" style="26" customWidth="1"/>
    <col min="8722" max="8722" width="9.140625" style="26"/>
    <col min="8723" max="8723" width="14" style="26" customWidth="1"/>
    <col min="8724" max="8724" width="10.5703125" style="26" bestFit="1" customWidth="1"/>
    <col min="8725" max="8725" width="10.42578125" style="26" customWidth="1"/>
    <col min="8726" max="8726" width="16.7109375" style="26" customWidth="1"/>
    <col min="8727" max="8727" width="12" style="26" customWidth="1"/>
    <col min="8728" max="8958" width="9.140625" style="26"/>
    <col min="8959" max="8959" width="5.28515625" style="26" customWidth="1"/>
    <col min="8960" max="8960" width="34.42578125" style="26" customWidth="1"/>
    <col min="8961" max="8961" width="11.42578125" style="26" customWidth="1"/>
    <col min="8962" max="8962" width="7.85546875" style="26" customWidth="1"/>
    <col min="8963" max="8963" width="10.42578125" style="26" customWidth="1"/>
    <col min="8964" max="8964" width="8.140625" style="26" customWidth="1"/>
    <col min="8965" max="8965" width="6.28515625" style="26" customWidth="1"/>
    <col min="8966" max="8966" width="10.5703125" style="26" customWidth="1"/>
    <col min="8967" max="8967" width="15.140625" style="26" customWidth="1"/>
    <col min="8968" max="8968" width="15" style="26" customWidth="1"/>
    <col min="8969" max="8976" width="0" style="26" hidden="1" customWidth="1"/>
    <col min="8977" max="8977" width="7.28515625" style="26" customWidth="1"/>
    <col min="8978" max="8978" width="9.140625" style="26"/>
    <col min="8979" max="8979" width="14" style="26" customWidth="1"/>
    <col min="8980" max="8980" width="10.5703125" style="26" bestFit="1" customWidth="1"/>
    <col min="8981" max="8981" width="10.42578125" style="26" customWidth="1"/>
    <col min="8982" max="8982" width="16.7109375" style="26" customWidth="1"/>
    <col min="8983" max="8983" width="12" style="26" customWidth="1"/>
    <col min="8984" max="9214" width="9.140625" style="26"/>
    <col min="9215" max="9215" width="5.28515625" style="26" customWidth="1"/>
    <col min="9216" max="9216" width="34.42578125" style="26" customWidth="1"/>
    <col min="9217" max="9217" width="11.42578125" style="26" customWidth="1"/>
    <col min="9218" max="9218" width="7.85546875" style="26" customWidth="1"/>
    <col min="9219" max="9219" width="10.42578125" style="26" customWidth="1"/>
    <col min="9220" max="9220" width="8.140625" style="26" customWidth="1"/>
    <col min="9221" max="9221" width="6.28515625" style="26" customWidth="1"/>
    <col min="9222" max="9222" width="10.5703125" style="26" customWidth="1"/>
    <col min="9223" max="9223" width="15.140625" style="26" customWidth="1"/>
    <col min="9224" max="9224" width="15" style="26" customWidth="1"/>
    <col min="9225" max="9232" width="0" style="26" hidden="1" customWidth="1"/>
    <col min="9233" max="9233" width="7.28515625" style="26" customWidth="1"/>
    <col min="9234" max="9234" width="9.140625" style="26"/>
    <col min="9235" max="9235" width="14" style="26" customWidth="1"/>
    <col min="9236" max="9236" width="10.5703125" style="26" bestFit="1" customWidth="1"/>
    <col min="9237" max="9237" width="10.42578125" style="26" customWidth="1"/>
    <col min="9238" max="9238" width="16.7109375" style="26" customWidth="1"/>
    <col min="9239" max="9239" width="12" style="26" customWidth="1"/>
    <col min="9240" max="9470" width="9.140625" style="26"/>
    <col min="9471" max="9471" width="5.28515625" style="26" customWidth="1"/>
    <col min="9472" max="9472" width="34.42578125" style="26" customWidth="1"/>
    <col min="9473" max="9473" width="11.42578125" style="26" customWidth="1"/>
    <col min="9474" max="9474" width="7.85546875" style="26" customWidth="1"/>
    <col min="9475" max="9475" width="10.42578125" style="26" customWidth="1"/>
    <col min="9476" max="9476" width="8.140625" style="26" customWidth="1"/>
    <col min="9477" max="9477" width="6.28515625" style="26" customWidth="1"/>
    <col min="9478" max="9478" width="10.5703125" style="26" customWidth="1"/>
    <col min="9479" max="9479" width="15.140625" style="26" customWidth="1"/>
    <col min="9480" max="9480" width="15" style="26" customWidth="1"/>
    <col min="9481" max="9488" width="0" style="26" hidden="1" customWidth="1"/>
    <col min="9489" max="9489" width="7.28515625" style="26" customWidth="1"/>
    <col min="9490" max="9490" width="9.140625" style="26"/>
    <col min="9491" max="9491" width="14" style="26" customWidth="1"/>
    <col min="9492" max="9492" width="10.5703125" style="26" bestFit="1" customWidth="1"/>
    <col min="9493" max="9493" width="10.42578125" style="26" customWidth="1"/>
    <col min="9494" max="9494" width="16.7109375" style="26" customWidth="1"/>
    <col min="9495" max="9495" width="12" style="26" customWidth="1"/>
    <col min="9496" max="9726" width="9.140625" style="26"/>
    <col min="9727" max="9727" width="5.28515625" style="26" customWidth="1"/>
    <col min="9728" max="9728" width="34.42578125" style="26" customWidth="1"/>
    <col min="9729" max="9729" width="11.42578125" style="26" customWidth="1"/>
    <col min="9730" max="9730" width="7.85546875" style="26" customWidth="1"/>
    <col min="9731" max="9731" width="10.42578125" style="26" customWidth="1"/>
    <col min="9732" max="9732" width="8.140625" style="26" customWidth="1"/>
    <col min="9733" max="9733" width="6.28515625" style="26" customWidth="1"/>
    <col min="9734" max="9734" width="10.5703125" style="26" customWidth="1"/>
    <col min="9735" max="9735" width="15.140625" style="26" customWidth="1"/>
    <col min="9736" max="9736" width="15" style="26" customWidth="1"/>
    <col min="9737" max="9744" width="0" style="26" hidden="1" customWidth="1"/>
    <col min="9745" max="9745" width="7.28515625" style="26" customWidth="1"/>
    <col min="9746" max="9746" width="9.140625" style="26"/>
    <col min="9747" max="9747" width="14" style="26" customWidth="1"/>
    <col min="9748" max="9748" width="10.5703125" style="26" bestFit="1" customWidth="1"/>
    <col min="9749" max="9749" width="10.42578125" style="26" customWidth="1"/>
    <col min="9750" max="9750" width="16.7109375" style="26" customWidth="1"/>
    <col min="9751" max="9751" width="12" style="26" customWidth="1"/>
    <col min="9752" max="9982" width="9.140625" style="26"/>
    <col min="9983" max="9983" width="5.28515625" style="26" customWidth="1"/>
    <col min="9984" max="9984" width="34.42578125" style="26" customWidth="1"/>
    <col min="9985" max="9985" width="11.42578125" style="26" customWidth="1"/>
    <col min="9986" max="9986" width="7.85546875" style="26" customWidth="1"/>
    <col min="9987" max="9987" width="10.42578125" style="26" customWidth="1"/>
    <col min="9988" max="9988" width="8.140625" style="26" customWidth="1"/>
    <col min="9989" max="9989" width="6.28515625" style="26" customWidth="1"/>
    <col min="9990" max="9990" width="10.5703125" style="26" customWidth="1"/>
    <col min="9991" max="9991" width="15.140625" style="26" customWidth="1"/>
    <col min="9992" max="9992" width="15" style="26" customWidth="1"/>
    <col min="9993" max="10000" width="0" style="26" hidden="1" customWidth="1"/>
    <col min="10001" max="10001" width="7.28515625" style="26" customWidth="1"/>
    <col min="10002" max="10002" width="9.140625" style="26"/>
    <col min="10003" max="10003" width="14" style="26" customWidth="1"/>
    <col min="10004" max="10004" width="10.5703125" style="26" bestFit="1" customWidth="1"/>
    <col min="10005" max="10005" width="10.42578125" style="26" customWidth="1"/>
    <col min="10006" max="10006" width="16.7109375" style="26" customWidth="1"/>
    <col min="10007" max="10007" width="12" style="26" customWidth="1"/>
    <col min="10008" max="10238" width="9.140625" style="26"/>
    <col min="10239" max="10239" width="5.28515625" style="26" customWidth="1"/>
    <col min="10240" max="10240" width="34.42578125" style="26" customWidth="1"/>
    <col min="10241" max="10241" width="11.42578125" style="26" customWidth="1"/>
    <col min="10242" max="10242" width="7.85546875" style="26" customWidth="1"/>
    <col min="10243" max="10243" width="10.42578125" style="26" customWidth="1"/>
    <col min="10244" max="10244" width="8.140625" style="26" customWidth="1"/>
    <col min="10245" max="10245" width="6.28515625" style="26" customWidth="1"/>
    <col min="10246" max="10246" width="10.5703125" style="26" customWidth="1"/>
    <col min="10247" max="10247" width="15.140625" style="26" customWidth="1"/>
    <col min="10248" max="10248" width="15" style="26" customWidth="1"/>
    <col min="10249" max="10256" width="0" style="26" hidden="1" customWidth="1"/>
    <col min="10257" max="10257" width="7.28515625" style="26" customWidth="1"/>
    <col min="10258" max="10258" width="9.140625" style="26"/>
    <col min="10259" max="10259" width="14" style="26" customWidth="1"/>
    <col min="10260" max="10260" width="10.5703125" style="26" bestFit="1" customWidth="1"/>
    <col min="10261" max="10261" width="10.42578125" style="26" customWidth="1"/>
    <col min="10262" max="10262" width="16.7109375" style="26" customWidth="1"/>
    <col min="10263" max="10263" width="12" style="26" customWidth="1"/>
    <col min="10264" max="10494" width="9.140625" style="26"/>
    <col min="10495" max="10495" width="5.28515625" style="26" customWidth="1"/>
    <col min="10496" max="10496" width="34.42578125" style="26" customWidth="1"/>
    <col min="10497" max="10497" width="11.42578125" style="26" customWidth="1"/>
    <col min="10498" max="10498" width="7.85546875" style="26" customWidth="1"/>
    <col min="10499" max="10499" width="10.42578125" style="26" customWidth="1"/>
    <col min="10500" max="10500" width="8.140625" style="26" customWidth="1"/>
    <col min="10501" max="10501" width="6.28515625" style="26" customWidth="1"/>
    <col min="10502" max="10502" width="10.5703125" style="26" customWidth="1"/>
    <col min="10503" max="10503" width="15.140625" style="26" customWidth="1"/>
    <col min="10504" max="10504" width="15" style="26" customWidth="1"/>
    <col min="10505" max="10512" width="0" style="26" hidden="1" customWidth="1"/>
    <col min="10513" max="10513" width="7.28515625" style="26" customWidth="1"/>
    <col min="10514" max="10514" width="9.140625" style="26"/>
    <col min="10515" max="10515" width="14" style="26" customWidth="1"/>
    <col min="10516" max="10516" width="10.5703125" style="26" bestFit="1" customWidth="1"/>
    <col min="10517" max="10517" width="10.42578125" style="26" customWidth="1"/>
    <col min="10518" max="10518" width="16.7109375" style="26" customWidth="1"/>
    <col min="10519" max="10519" width="12" style="26" customWidth="1"/>
    <col min="10520" max="10750" width="9.140625" style="26"/>
    <col min="10751" max="10751" width="5.28515625" style="26" customWidth="1"/>
    <col min="10752" max="10752" width="34.42578125" style="26" customWidth="1"/>
    <col min="10753" max="10753" width="11.42578125" style="26" customWidth="1"/>
    <col min="10754" max="10754" width="7.85546875" style="26" customWidth="1"/>
    <col min="10755" max="10755" width="10.42578125" style="26" customWidth="1"/>
    <col min="10756" max="10756" width="8.140625" style="26" customWidth="1"/>
    <col min="10757" max="10757" width="6.28515625" style="26" customWidth="1"/>
    <col min="10758" max="10758" width="10.5703125" style="26" customWidth="1"/>
    <col min="10759" max="10759" width="15.140625" style="26" customWidth="1"/>
    <col min="10760" max="10760" width="15" style="26" customWidth="1"/>
    <col min="10761" max="10768" width="0" style="26" hidden="1" customWidth="1"/>
    <col min="10769" max="10769" width="7.28515625" style="26" customWidth="1"/>
    <col min="10770" max="10770" width="9.140625" style="26"/>
    <col min="10771" max="10771" width="14" style="26" customWidth="1"/>
    <col min="10772" max="10772" width="10.5703125" style="26" bestFit="1" customWidth="1"/>
    <col min="10773" max="10773" width="10.42578125" style="26" customWidth="1"/>
    <col min="10774" max="10774" width="16.7109375" style="26" customWidth="1"/>
    <col min="10775" max="10775" width="12" style="26" customWidth="1"/>
    <col min="10776" max="11006" width="9.140625" style="26"/>
    <col min="11007" max="11007" width="5.28515625" style="26" customWidth="1"/>
    <col min="11008" max="11008" width="34.42578125" style="26" customWidth="1"/>
    <col min="11009" max="11009" width="11.42578125" style="26" customWidth="1"/>
    <col min="11010" max="11010" width="7.85546875" style="26" customWidth="1"/>
    <col min="11011" max="11011" width="10.42578125" style="26" customWidth="1"/>
    <col min="11012" max="11012" width="8.140625" style="26" customWidth="1"/>
    <col min="11013" max="11013" width="6.28515625" style="26" customWidth="1"/>
    <col min="11014" max="11014" width="10.5703125" style="26" customWidth="1"/>
    <col min="11015" max="11015" width="15.140625" style="26" customWidth="1"/>
    <col min="11016" max="11016" width="15" style="26" customWidth="1"/>
    <col min="11017" max="11024" width="0" style="26" hidden="1" customWidth="1"/>
    <col min="11025" max="11025" width="7.28515625" style="26" customWidth="1"/>
    <col min="11026" max="11026" width="9.140625" style="26"/>
    <col min="11027" max="11027" width="14" style="26" customWidth="1"/>
    <col min="11028" max="11028" width="10.5703125" style="26" bestFit="1" customWidth="1"/>
    <col min="11029" max="11029" width="10.42578125" style="26" customWidth="1"/>
    <col min="11030" max="11030" width="16.7109375" style="26" customWidth="1"/>
    <col min="11031" max="11031" width="12" style="26" customWidth="1"/>
    <col min="11032" max="11262" width="9.140625" style="26"/>
    <col min="11263" max="11263" width="5.28515625" style="26" customWidth="1"/>
    <col min="11264" max="11264" width="34.42578125" style="26" customWidth="1"/>
    <col min="11265" max="11265" width="11.42578125" style="26" customWidth="1"/>
    <col min="11266" max="11266" width="7.85546875" style="26" customWidth="1"/>
    <col min="11267" max="11267" width="10.42578125" style="26" customWidth="1"/>
    <col min="11268" max="11268" width="8.140625" style="26" customWidth="1"/>
    <col min="11269" max="11269" width="6.28515625" style="26" customWidth="1"/>
    <col min="11270" max="11270" width="10.5703125" style="26" customWidth="1"/>
    <col min="11271" max="11271" width="15.140625" style="26" customWidth="1"/>
    <col min="11272" max="11272" width="15" style="26" customWidth="1"/>
    <col min="11273" max="11280" width="0" style="26" hidden="1" customWidth="1"/>
    <col min="11281" max="11281" width="7.28515625" style="26" customWidth="1"/>
    <col min="11282" max="11282" width="9.140625" style="26"/>
    <col min="11283" max="11283" width="14" style="26" customWidth="1"/>
    <col min="11284" max="11284" width="10.5703125" style="26" bestFit="1" customWidth="1"/>
    <col min="11285" max="11285" width="10.42578125" style="26" customWidth="1"/>
    <col min="11286" max="11286" width="16.7109375" style="26" customWidth="1"/>
    <col min="11287" max="11287" width="12" style="26" customWidth="1"/>
    <col min="11288" max="11518" width="9.140625" style="26"/>
    <col min="11519" max="11519" width="5.28515625" style="26" customWidth="1"/>
    <col min="11520" max="11520" width="34.42578125" style="26" customWidth="1"/>
    <col min="11521" max="11521" width="11.42578125" style="26" customWidth="1"/>
    <col min="11522" max="11522" width="7.85546875" style="26" customWidth="1"/>
    <col min="11523" max="11523" width="10.42578125" style="26" customWidth="1"/>
    <col min="11524" max="11524" width="8.140625" style="26" customWidth="1"/>
    <col min="11525" max="11525" width="6.28515625" style="26" customWidth="1"/>
    <col min="11526" max="11526" width="10.5703125" style="26" customWidth="1"/>
    <col min="11527" max="11527" width="15.140625" style="26" customWidth="1"/>
    <col min="11528" max="11528" width="15" style="26" customWidth="1"/>
    <col min="11529" max="11536" width="0" style="26" hidden="1" customWidth="1"/>
    <col min="11537" max="11537" width="7.28515625" style="26" customWidth="1"/>
    <col min="11538" max="11538" width="9.140625" style="26"/>
    <col min="11539" max="11539" width="14" style="26" customWidth="1"/>
    <col min="11540" max="11540" width="10.5703125" style="26" bestFit="1" customWidth="1"/>
    <col min="11541" max="11541" width="10.42578125" style="26" customWidth="1"/>
    <col min="11542" max="11542" width="16.7109375" style="26" customWidth="1"/>
    <col min="11543" max="11543" width="12" style="26" customWidth="1"/>
    <col min="11544" max="11774" width="9.140625" style="26"/>
    <col min="11775" max="11775" width="5.28515625" style="26" customWidth="1"/>
    <col min="11776" max="11776" width="34.42578125" style="26" customWidth="1"/>
    <col min="11777" max="11777" width="11.42578125" style="26" customWidth="1"/>
    <col min="11778" max="11778" width="7.85546875" style="26" customWidth="1"/>
    <col min="11779" max="11779" width="10.42578125" style="26" customWidth="1"/>
    <col min="11780" max="11780" width="8.140625" style="26" customWidth="1"/>
    <col min="11781" max="11781" width="6.28515625" style="26" customWidth="1"/>
    <col min="11782" max="11782" width="10.5703125" style="26" customWidth="1"/>
    <col min="11783" max="11783" width="15.140625" style="26" customWidth="1"/>
    <col min="11784" max="11784" width="15" style="26" customWidth="1"/>
    <col min="11785" max="11792" width="0" style="26" hidden="1" customWidth="1"/>
    <col min="11793" max="11793" width="7.28515625" style="26" customWidth="1"/>
    <col min="11794" max="11794" width="9.140625" style="26"/>
    <col min="11795" max="11795" width="14" style="26" customWidth="1"/>
    <col min="11796" max="11796" width="10.5703125" style="26" bestFit="1" customWidth="1"/>
    <col min="11797" max="11797" width="10.42578125" style="26" customWidth="1"/>
    <col min="11798" max="11798" width="16.7109375" style="26" customWidth="1"/>
    <col min="11799" max="11799" width="12" style="26" customWidth="1"/>
    <col min="11800" max="12030" width="9.140625" style="26"/>
    <col min="12031" max="12031" width="5.28515625" style="26" customWidth="1"/>
    <col min="12032" max="12032" width="34.42578125" style="26" customWidth="1"/>
    <col min="12033" max="12033" width="11.42578125" style="26" customWidth="1"/>
    <col min="12034" max="12034" width="7.85546875" style="26" customWidth="1"/>
    <col min="12035" max="12035" width="10.42578125" style="26" customWidth="1"/>
    <col min="12036" max="12036" width="8.140625" style="26" customWidth="1"/>
    <col min="12037" max="12037" width="6.28515625" style="26" customWidth="1"/>
    <col min="12038" max="12038" width="10.5703125" style="26" customWidth="1"/>
    <col min="12039" max="12039" width="15.140625" style="26" customWidth="1"/>
    <col min="12040" max="12040" width="15" style="26" customWidth="1"/>
    <col min="12041" max="12048" width="0" style="26" hidden="1" customWidth="1"/>
    <col min="12049" max="12049" width="7.28515625" style="26" customWidth="1"/>
    <col min="12050" max="12050" width="9.140625" style="26"/>
    <col min="12051" max="12051" width="14" style="26" customWidth="1"/>
    <col min="12052" max="12052" width="10.5703125" style="26" bestFit="1" customWidth="1"/>
    <col min="12053" max="12053" width="10.42578125" style="26" customWidth="1"/>
    <col min="12054" max="12054" width="16.7109375" style="26" customWidth="1"/>
    <col min="12055" max="12055" width="12" style="26" customWidth="1"/>
    <col min="12056" max="12286" width="9.140625" style="26"/>
    <col min="12287" max="12287" width="5.28515625" style="26" customWidth="1"/>
    <col min="12288" max="12288" width="34.42578125" style="26" customWidth="1"/>
    <col min="12289" max="12289" width="11.42578125" style="26" customWidth="1"/>
    <col min="12290" max="12290" width="7.85546875" style="26" customWidth="1"/>
    <col min="12291" max="12291" width="10.42578125" style="26" customWidth="1"/>
    <col min="12292" max="12292" width="8.140625" style="26" customWidth="1"/>
    <col min="12293" max="12293" width="6.28515625" style="26" customWidth="1"/>
    <col min="12294" max="12294" width="10.5703125" style="26" customWidth="1"/>
    <col min="12295" max="12295" width="15.140625" style="26" customWidth="1"/>
    <col min="12296" max="12296" width="15" style="26" customWidth="1"/>
    <col min="12297" max="12304" width="0" style="26" hidden="1" customWidth="1"/>
    <col min="12305" max="12305" width="7.28515625" style="26" customWidth="1"/>
    <col min="12306" max="12306" width="9.140625" style="26"/>
    <col min="12307" max="12307" width="14" style="26" customWidth="1"/>
    <col min="12308" max="12308" width="10.5703125" style="26" bestFit="1" customWidth="1"/>
    <col min="12309" max="12309" width="10.42578125" style="26" customWidth="1"/>
    <col min="12310" max="12310" width="16.7109375" style="26" customWidth="1"/>
    <col min="12311" max="12311" width="12" style="26" customWidth="1"/>
    <col min="12312" max="12542" width="9.140625" style="26"/>
    <col min="12543" max="12543" width="5.28515625" style="26" customWidth="1"/>
    <col min="12544" max="12544" width="34.42578125" style="26" customWidth="1"/>
    <col min="12545" max="12545" width="11.42578125" style="26" customWidth="1"/>
    <col min="12546" max="12546" width="7.85546875" style="26" customWidth="1"/>
    <col min="12547" max="12547" width="10.42578125" style="26" customWidth="1"/>
    <col min="12548" max="12548" width="8.140625" style="26" customWidth="1"/>
    <col min="12549" max="12549" width="6.28515625" style="26" customWidth="1"/>
    <col min="12550" max="12550" width="10.5703125" style="26" customWidth="1"/>
    <col min="12551" max="12551" width="15.140625" style="26" customWidth="1"/>
    <col min="12552" max="12552" width="15" style="26" customWidth="1"/>
    <col min="12553" max="12560" width="0" style="26" hidden="1" customWidth="1"/>
    <col min="12561" max="12561" width="7.28515625" style="26" customWidth="1"/>
    <col min="12562" max="12562" width="9.140625" style="26"/>
    <col min="12563" max="12563" width="14" style="26" customWidth="1"/>
    <col min="12564" max="12564" width="10.5703125" style="26" bestFit="1" customWidth="1"/>
    <col min="12565" max="12565" width="10.42578125" style="26" customWidth="1"/>
    <col min="12566" max="12566" width="16.7109375" style="26" customWidth="1"/>
    <col min="12567" max="12567" width="12" style="26" customWidth="1"/>
    <col min="12568" max="12798" width="9.140625" style="26"/>
    <col min="12799" max="12799" width="5.28515625" style="26" customWidth="1"/>
    <col min="12800" max="12800" width="34.42578125" style="26" customWidth="1"/>
    <col min="12801" max="12801" width="11.42578125" style="26" customWidth="1"/>
    <col min="12802" max="12802" width="7.85546875" style="26" customWidth="1"/>
    <col min="12803" max="12803" width="10.42578125" style="26" customWidth="1"/>
    <col min="12804" max="12804" width="8.140625" style="26" customWidth="1"/>
    <col min="12805" max="12805" width="6.28515625" style="26" customWidth="1"/>
    <col min="12806" max="12806" width="10.5703125" style="26" customWidth="1"/>
    <col min="12807" max="12807" width="15.140625" style="26" customWidth="1"/>
    <col min="12808" max="12808" width="15" style="26" customWidth="1"/>
    <col min="12809" max="12816" width="0" style="26" hidden="1" customWidth="1"/>
    <col min="12817" max="12817" width="7.28515625" style="26" customWidth="1"/>
    <col min="12818" max="12818" width="9.140625" style="26"/>
    <col min="12819" max="12819" width="14" style="26" customWidth="1"/>
    <col min="12820" max="12820" width="10.5703125" style="26" bestFit="1" customWidth="1"/>
    <col min="12821" max="12821" width="10.42578125" style="26" customWidth="1"/>
    <col min="12822" max="12822" width="16.7109375" style="26" customWidth="1"/>
    <col min="12823" max="12823" width="12" style="26" customWidth="1"/>
    <col min="12824" max="13054" width="9.140625" style="26"/>
    <col min="13055" max="13055" width="5.28515625" style="26" customWidth="1"/>
    <col min="13056" max="13056" width="34.42578125" style="26" customWidth="1"/>
    <col min="13057" max="13057" width="11.42578125" style="26" customWidth="1"/>
    <col min="13058" max="13058" width="7.85546875" style="26" customWidth="1"/>
    <col min="13059" max="13059" width="10.42578125" style="26" customWidth="1"/>
    <col min="13060" max="13060" width="8.140625" style="26" customWidth="1"/>
    <col min="13061" max="13061" width="6.28515625" style="26" customWidth="1"/>
    <col min="13062" max="13062" width="10.5703125" style="26" customWidth="1"/>
    <col min="13063" max="13063" width="15.140625" style="26" customWidth="1"/>
    <col min="13064" max="13064" width="15" style="26" customWidth="1"/>
    <col min="13065" max="13072" width="0" style="26" hidden="1" customWidth="1"/>
    <col min="13073" max="13073" width="7.28515625" style="26" customWidth="1"/>
    <col min="13074" max="13074" width="9.140625" style="26"/>
    <col min="13075" max="13075" width="14" style="26" customWidth="1"/>
    <col min="13076" max="13076" width="10.5703125" style="26" bestFit="1" customWidth="1"/>
    <col min="13077" max="13077" width="10.42578125" style="26" customWidth="1"/>
    <col min="13078" max="13078" width="16.7109375" style="26" customWidth="1"/>
    <col min="13079" max="13079" width="12" style="26" customWidth="1"/>
    <col min="13080" max="13310" width="9.140625" style="26"/>
    <col min="13311" max="13311" width="5.28515625" style="26" customWidth="1"/>
    <col min="13312" max="13312" width="34.42578125" style="26" customWidth="1"/>
    <col min="13313" max="13313" width="11.42578125" style="26" customWidth="1"/>
    <col min="13314" max="13314" width="7.85546875" style="26" customWidth="1"/>
    <col min="13315" max="13315" width="10.42578125" style="26" customWidth="1"/>
    <col min="13316" max="13316" width="8.140625" style="26" customWidth="1"/>
    <col min="13317" max="13317" width="6.28515625" style="26" customWidth="1"/>
    <col min="13318" max="13318" width="10.5703125" style="26" customWidth="1"/>
    <col min="13319" max="13319" width="15.140625" style="26" customWidth="1"/>
    <col min="13320" max="13320" width="15" style="26" customWidth="1"/>
    <col min="13321" max="13328" width="0" style="26" hidden="1" customWidth="1"/>
    <col min="13329" max="13329" width="7.28515625" style="26" customWidth="1"/>
    <col min="13330" max="13330" width="9.140625" style="26"/>
    <col min="13331" max="13331" width="14" style="26" customWidth="1"/>
    <col min="13332" max="13332" width="10.5703125" style="26" bestFit="1" customWidth="1"/>
    <col min="13333" max="13333" width="10.42578125" style="26" customWidth="1"/>
    <col min="13334" max="13334" width="16.7109375" style="26" customWidth="1"/>
    <col min="13335" max="13335" width="12" style="26" customWidth="1"/>
    <col min="13336" max="13566" width="9.140625" style="26"/>
    <col min="13567" max="13567" width="5.28515625" style="26" customWidth="1"/>
    <col min="13568" max="13568" width="34.42578125" style="26" customWidth="1"/>
    <col min="13569" max="13569" width="11.42578125" style="26" customWidth="1"/>
    <col min="13570" max="13570" width="7.85546875" style="26" customWidth="1"/>
    <col min="13571" max="13571" width="10.42578125" style="26" customWidth="1"/>
    <col min="13572" max="13572" width="8.140625" style="26" customWidth="1"/>
    <col min="13573" max="13573" width="6.28515625" style="26" customWidth="1"/>
    <col min="13574" max="13574" width="10.5703125" style="26" customWidth="1"/>
    <col min="13575" max="13575" width="15.140625" style="26" customWidth="1"/>
    <col min="13576" max="13576" width="15" style="26" customWidth="1"/>
    <col min="13577" max="13584" width="0" style="26" hidden="1" customWidth="1"/>
    <col min="13585" max="13585" width="7.28515625" style="26" customWidth="1"/>
    <col min="13586" max="13586" width="9.140625" style="26"/>
    <col min="13587" max="13587" width="14" style="26" customWidth="1"/>
    <col min="13588" max="13588" width="10.5703125" style="26" bestFit="1" customWidth="1"/>
    <col min="13589" max="13589" width="10.42578125" style="26" customWidth="1"/>
    <col min="13590" max="13590" width="16.7109375" style="26" customWidth="1"/>
    <col min="13591" max="13591" width="12" style="26" customWidth="1"/>
    <col min="13592" max="13822" width="9.140625" style="26"/>
    <col min="13823" max="13823" width="5.28515625" style="26" customWidth="1"/>
    <col min="13824" max="13824" width="34.42578125" style="26" customWidth="1"/>
    <col min="13825" max="13825" width="11.42578125" style="26" customWidth="1"/>
    <col min="13826" max="13826" width="7.85546875" style="26" customWidth="1"/>
    <col min="13827" max="13827" width="10.42578125" style="26" customWidth="1"/>
    <col min="13828" max="13828" width="8.140625" style="26" customWidth="1"/>
    <col min="13829" max="13829" width="6.28515625" style="26" customWidth="1"/>
    <col min="13830" max="13830" width="10.5703125" style="26" customWidth="1"/>
    <col min="13831" max="13831" width="15.140625" style="26" customWidth="1"/>
    <col min="13832" max="13832" width="15" style="26" customWidth="1"/>
    <col min="13833" max="13840" width="0" style="26" hidden="1" customWidth="1"/>
    <col min="13841" max="13841" width="7.28515625" style="26" customWidth="1"/>
    <col min="13842" max="13842" width="9.140625" style="26"/>
    <col min="13843" max="13843" width="14" style="26" customWidth="1"/>
    <col min="13844" max="13844" width="10.5703125" style="26" bestFit="1" customWidth="1"/>
    <col min="13845" max="13845" width="10.42578125" style="26" customWidth="1"/>
    <col min="13846" max="13846" width="16.7109375" style="26" customWidth="1"/>
    <col min="13847" max="13847" width="12" style="26" customWidth="1"/>
    <col min="13848" max="14078" width="9.140625" style="26"/>
    <col min="14079" max="14079" width="5.28515625" style="26" customWidth="1"/>
    <col min="14080" max="14080" width="34.42578125" style="26" customWidth="1"/>
    <col min="14081" max="14081" width="11.42578125" style="26" customWidth="1"/>
    <col min="14082" max="14082" width="7.85546875" style="26" customWidth="1"/>
    <col min="14083" max="14083" width="10.42578125" style="26" customWidth="1"/>
    <col min="14084" max="14084" width="8.140625" style="26" customWidth="1"/>
    <col min="14085" max="14085" width="6.28515625" style="26" customWidth="1"/>
    <col min="14086" max="14086" width="10.5703125" style="26" customWidth="1"/>
    <col min="14087" max="14087" width="15.140625" style="26" customWidth="1"/>
    <col min="14088" max="14088" width="15" style="26" customWidth="1"/>
    <col min="14089" max="14096" width="0" style="26" hidden="1" customWidth="1"/>
    <col min="14097" max="14097" width="7.28515625" style="26" customWidth="1"/>
    <col min="14098" max="14098" width="9.140625" style="26"/>
    <col min="14099" max="14099" width="14" style="26" customWidth="1"/>
    <col min="14100" max="14100" width="10.5703125" style="26" bestFit="1" customWidth="1"/>
    <col min="14101" max="14101" width="10.42578125" style="26" customWidth="1"/>
    <col min="14102" max="14102" width="16.7109375" style="26" customWidth="1"/>
    <col min="14103" max="14103" width="12" style="26" customWidth="1"/>
    <col min="14104" max="14334" width="9.140625" style="26"/>
    <col min="14335" max="14335" width="5.28515625" style="26" customWidth="1"/>
    <col min="14336" max="14336" width="34.42578125" style="26" customWidth="1"/>
    <col min="14337" max="14337" width="11.42578125" style="26" customWidth="1"/>
    <col min="14338" max="14338" width="7.85546875" style="26" customWidth="1"/>
    <col min="14339" max="14339" width="10.42578125" style="26" customWidth="1"/>
    <col min="14340" max="14340" width="8.140625" style="26" customWidth="1"/>
    <col min="14341" max="14341" width="6.28515625" style="26" customWidth="1"/>
    <col min="14342" max="14342" width="10.5703125" style="26" customWidth="1"/>
    <col min="14343" max="14343" width="15.140625" style="26" customWidth="1"/>
    <col min="14344" max="14344" width="15" style="26" customWidth="1"/>
    <col min="14345" max="14352" width="0" style="26" hidden="1" customWidth="1"/>
    <col min="14353" max="14353" width="7.28515625" style="26" customWidth="1"/>
    <col min="14354" max="14354" width="9.140625" style="26"/>
    <col min="14355" max="14355" width="14" style="26" customWidth="1"/>
    <col min="14356" max="14356" width="10.5703125" style="26" bestFit="1" customWidth="1"/>
    <col min="14357" max="14357" width="10.42578125" style="26" customWidth="1"/>
    <col min="14358" max="14358" width="16.7109375" style="26" customWidth="1"/>
    <col min="14359" max="14359" width="12" style="26" customWidth="1"/>
    <col min="14360" max="14590" width="9.140625" style="26"/>
    <col min="14591" max="14591" width="5.28515625" style="26" customWidth="1"/>
    <col min="14592" max="14592" width="34.42578125" style="26" customWidth="1"/>
    <col min="14593" max="14593" width="11.42578125" style="26" customWidth="1"/>
    <col min="14594" max="14594" width="7.85546875" style="26" customWidth="1"/>
    <col min="14595" max="14595" width="10.42578125" style="26" customWidth="1"/>
    <col min="14596" max="14596" width="8.140625" style="26" customWidth="1"/>
    <col min="14597" max="14597" width="6.28515625" style="26" customWidth="1"/>
    <col min="14598" max="14598" width="10.5703125" style="26" customWidth="1"/>
    <col min="14599" max="14599" width="15.140625" style="26" customWidth="1"/>
    <col min="14600" max="14600" width="15" style="26" customWidth="1"/>
    <col min="14601" max="14608" width="0" style="26" hidden="1" customWidth="1"/>
    <col min="14609" max="14609" width="7.28515625" style="26" customWidth="1"/>
    <col min="14610" max="14610" width="9.140625" style="26"/>
    <col min="14611" max="14611" width="14" style="26" customWidth="1"/>
    <col min="14612" max="14612" width="10.5703125" style="26" bestFit="1" customWidth="1"/>
    <col min="14613" max="14613" width="10.42578125" style="26" customWidth="1"/>
    <col min="14614" max="14614" width="16.7109375" style="26" customWidth="1"/>
    <col min="14615" max="14615" width="12" style="26" customWidth="1"/>
    <col min="14616" max="14846" width="9.140625" style="26"/>
    <col min="14847" max="14847" width="5.28515625" style="26" customWidth="1"/>
    <col min="14848" max="14848" width="34.42578125" style="26" customWidth="1"/>
    <col min="14849" max="14849" width="11.42578125" style="26" customWidth="1"/>
    <col min="14850" max="14850" width="7.85546875" style="26" customWidth="1"/>
    <col min="14851" max="14851" width="10.42578125" style="26" customWidth="1"/>
    <col min="14852" max="14852" width="8.140625" style="26" customWidth="1"/>
    <col min="14853" max="14853" width="6.28515625" style="26" customWidth="1"/>
    <col min="14854" max="14854" width="10.5703125" style="26" customWidth="1"/>
    <col min="14855" max="14855" width="15.140625" style="26" customWidth="1"/>
    <col min="14856" max="14856" width="15" style="26" customWidth="1"/>
    <col min="14857" max="14864" width="0" style="26" hidden="1" customWidth="1"/>
    <col min="14865" max="14865" width="7.28515625" style="26" customWidth="1"/>
    <col min="14866" max="14866" width="9.140625" style="26"/>
    <col min="14867" max="14867" width="14" style="26" customWidth="1"/>
    <col min="14868" max="14868" width="10.5703125" style="26" bestFit="1" customWidth="1"/>
    <col min="14869" max="14869" width="10.42578125" style="26" customWidth="1"/>
    <col min="14870" max="14870" width="16.7109375" style="26" customWidth="1"/>
    <col min="14871" max="14871" width="12" style="26" customWidth="1"/>
    <col min="14872" max="15102" width="9.140625" style="26"/>
    <col min="15103" max="15103" width="5.28515625" style="26" customWidth="1"/>
    <col min="15104" max="15104" width="34.42578125" style="26" customWidth="1"/>
    <col min="15105" max="15105" width="11.42578125" style="26" customWidth="1"/>
    <col min="15106" max="15106" width="7.85546875" style="26" customWidth="1"/>
    <col min="15107" max="15107" width="10.42578125" style="26" customWidth="1"/>
    <col min="15108" max="15108" width="8.140625" style="26" customWidth="1"/>
    <col min="15109" max="15109" width="6.28515625" style="26" customWidth="1"/>
    <col min="15110" max="15110" width="10.5703125" style="26" customWidth="1"/>
    <col min="15111" max="15111" width="15.140625" style="26" customWidth="1"/>
    <col min="15112" max="15112" width="15" style="26" customWidth="1"/>
    <col min="15113" max="15120" width="0" style="26" hidden="1" customWidth="1"/>
    <col min="15121" max="15121" width="7.28515625" style="26" customWidth="1"/>
    <col min="15122" max="15122" width="9.140625" style="26"/>
    <col min="15123" max="15123" width="14" style="26" customWidth="1"/>
    <col min="15124" max="15124" width="10.5703125" style="26" bestFit="1" customWidth="1"/>
    <col min="15125" max="15125" width="10.42578125" style="26" customWidth="1"/>
    <col min="15126" max="15126" width="16.7109375" style="26" customWidth="1"/>
    <col min="15127" max="15127" width="12" style="26" customWidth="1"/>
    <col min="15128" max="15358" width="9.140625" style="26"/>
    <col min="15359" max="15359" width="5.28515625" style="26" customWidth="1"/>
    <col min="15360" max="15360" width="34.42578125" style="26" customWidth="1"/>
    <col min="15361" max="15361" width="11.42578125" style="26" customWidth="1"/>
    <col min="15362" max="15362" width="7.85546875" style="26" customWidth="1"/>
    <col min="15363" max="15363" width="10.42578125" style="26" customWidth="1"/>
    <col min="15364" max="15364" width="8.140625" style="26" customWidth="1"/>
    <col min="15365" max="15365" width="6.28515625" style="26" customWidth="1"/>
    <col min="15366" max="15366" width="10.5703125" style="26" customWidth="1"/>
    <col min="15367" max="15367" width="15.140625" style="26" customWidth="1"/>
    <col min="15368" max="15368" width="15" style="26" customWidth="1"/>
    <col min="15369" max="15376" width="0" style="26" hidden="1" customWidth="1"/>
    <col min="15377" max="15377" width="7.28515625" style="26" customWidth="1"/>
    <col min="15378" max="15378" width="9.140625" style="26"/>
    <col min="15379" max="15379" width="14" style="26" customWidth="1"/>
    <col min="15380" max="15380" width="10.5703125" style="26" bestFit="1" customWidth="1"/>
    <col min="15381" max="15381" width="10.42578125" style="26" customWidth="1"/>
    <col min="15382" max="15382" width="16.7109375" style="26" customWidth="1"/>
    <col min="15383" max="15383" width="12" style="26" customWidth="1"/>
    <col min="15384" max="15614" width="9.140625" style="26"/>
    <col min="15615" max="15615" width="5.28515625" style="26" customWidth="1"/>
    <col min="15616" max="15616" width="34.42578125" style="26" customWidth="1"/>
    <col min="15617" max="15617" width="11.42578125" style="26" customWidth="1"/>
    <col min="15618" max="15618" width="7.85546875" style="26" customWidth="1"/>
    <col min="15619" max="15619" width="10.42578125" style="26" customWidth="1"/>
    <col min="15620" max="15620" width="8.140625" style="26" customWidth="1"/>
    <col min="15621" max="15621" width="6.28515625" style="26" customWidth="1"/>
    <col min="15622" max="15622" width="10.5703125" style="26" customWidth="1"/>
    <col min="15623" max="15623" width="15.140625" style="26" customWidth="1"/>
    <col min="15624" max="15624" width="15" style="26" customWidth="1"/>
    <col min="15625" max="15632" width="0" style="26" hidden="1" customWidth="1"/>
    <col min="15633" max="15633" width="7.28515625" style="26" customWidth="1"/>
    <col min="15634" max="15634" width="9.140625" style="26"/>
    <col min="15635" max="15635" width="14" style="26" customWidth="1"/>
    <col min="15636" max="15636" width="10.5703125" style="26" bestFit="1" customWidth="1"/>
    <col min="15637" max="15637" width="10.42578125" style="26" customWidth="1"/>
    <col min="15638" max="15638" width="16.7109375" style="26" customWidth="1"/>
    <col min="15639" max="15639" width="12" style="26" customWidth="1"/>
    <col min="15640" max="15870" width="9.140625" style="26"/>
    <col min="15871" max="15871" width="5.28515625" style="26" customWidth="1"/>
    <col min="15872" max="15872" width="34.42578125" style="26" customWidth="1"/>
    <col min="15873" max="15873" width="11.42578125" style="26" customWidth="1"/>
    <col min="15874" max="15874" width="7.85546875" style="26" customWidth="1"/>
    <col min="15875" max="15875" width="10.42578125" style="26" customWidth="1"/>
    <col min="15876" max="15876" width="8.140625" style="26" customWidth="1"/>
    <col min="15877" max="15877" width="6.28515625" style="26" customWidth="1"/>
    <col min="15878" max="15878" width="10.5703125" style="26" customWidth="1"/>
    <col min="15879" max="15879" width="15.140625" style="26" customWidth="1"/>
    <col min="15880" max="15880" width="15" style="26" customWidth="1"/>
    <col min="15881" max="15888" width="0" style="26" hidden="1" customWidth="1"/>
    <col min="15889" max="15889" width="7.28515625" style="26" customWidth="1"/>
    <col min="15890" max="15890" width="9.140625" style="26"/>
    <col min="15891" max="15891" width="14" style="26" customWidth="1"/>
    <col min="15892" max="15892" width="10.5703125" style="26" bestFit="1" customWidth="1"/>
    <col min="15893" max="15893" width="10.42578125" style="26" customWidth="1"/>
    <col min="15894" max="15894" width="16.7109375" style="26" customWidth="1"/>
    <col min="15895" max="15895" width="12" style="26" customWidth="1"/>
    <col min="15896" max="16126" width="9.140625" style="26"/>
    <col min="16127" max="16127" width="5.28515625" style="26" customWidth="1"/>
    <col min="16128" max="16128" width="34.42578125" style="26" customWidth="1"/>
    <col min="16129" max="16129" width="11.42578125" style="26" customWidth="1"/>
    <col min="16130" max="16130" width="7.85546875" style="26" customWidth="1"/>
    <col min="16131" max="16131" width="10.42578125" style="26" customWidth="1"/>
    <col min="16132" max="16132" width="8.140625" style="26" customWidth="1"/>
    <col min="16133" max="16133" width="6.28515625" style="26" customWidth="1"/>
    <col min="16134" max="16134" width="10.5703125" style="26" customWidth="1"/>
    <col min="16135" max="16135" width="15.140625" style="26" customWidth="1"/>
    <col min="16136" max="16136" width="15" style="26" customWidth="1"/>
    <col min="16137" max="16144" width="0" style="26" hidden="1" customWidth="1"/>
    <col min="16145" max="16145" width="7.28515625" style="26" customWidth="1"/>
    <col min="16146" max="16146" width="9.140625" style="26"/>
    <col min="16147" max="16147" width="14" style="26" customWidth="1"/>
    <col min="16148" max="16148" width="10.5703125" style="26" bestFit="1" customWidth="1"/>
    <col min="16149" max="16149" width="10.42578125" style="26" customWidth="1"/>
    <col min="16150" max="16150" width="16.7109375" style="26" customWidth="1"/>
    <col min="16151" max="16151" width="12" style="26" customWidth="1"/>
    <col min="16152" max="16384" width="9.140625" style="26"/>
  </cols>
  <sheetData>
    <row r="1" spans="1:247" s="1" customFormat="1" ht="18.75">
      <c r="A1" s="102"/>
      <c r="B1" s="103" t="s">
        <v>540</v>
      </c>
      <c r="C1" s="102"/>
      <c r="D1" s="102"/>
      <c r="E1" s="122"/>
      <c r="F1" s="102"/>
      <c r="I1" s="2" t="s">
        <v>4</v>
      </c>
    </row>
    <row r="2" spans="1:247" s="1" customFormat="1" ht="18.75">
      <c r="A2" s="102"/>
      <c r="B2" s="102"/>
      <c r="C2" s="102"/>
      <c r="D2" s="102"/>
      <c r="E2" s="122"/>
      <c r="F2" s="102"/>
    </row>
    <row r="3" spans="1:247" s="1" customFormat="1" ht="20.25">
      <c r="A3" s="129" t="s">
        <v>1</v>
      </c>
      <c r="B3" s="129"/>
      <c r="C3" s="129"/>
      <c r="D3" s="129"/>
      <c r="E3" s="129"/>
      <c r="F3" s="129"/>
      <c r="G3" s="129"/>
      <c r="H3" s="129"/>
      <c r="I3" s="129"/>
    </row>
    <row r="4" spans="1:247" s="1" customFormat="1" ht="18.75">
      <c r="A4" s="102"/>
      <c r="B4" s="102"/>
      <c r="C4" s="102"/>
      <c r="D4" s="102"/>
      <c r="E4" s="122"/>
      <c r="F4" s="102"/>
    </row>
    <row r="5" spans="1:247" s="12" customFormat="1" ht="78.75">
      <c r="A5" s="104" t="s">
        <v>6</v>
      </c>
      <c r="B5" s="104" t="s">
        <v>7</v>
      </c>
      <c r="C5" s="104" t="s">
        <v>8</v>
      </c>
      <c r="D5" s="104" t="s">
        <v>9</v>
      </c>
      <c r="E5" s="104" t="s">
        <v>2</v>
      </c>
      <c r="F5" s="105" t="s">
        <v>3</v>
      </c>
      <c r="G5" s="13" t="s">
        <v>10</v>
      </c>
      <c r="H5" s="13" t="s">
        <v>526</v>
      </c>
      <c r="I5" s="13" t="s">
        <v>12</v>
      </c>
      <c r="J5" s="13" t="s">
        <v>3</v>
      </c>
      <c r="K5" s="13" t="s">
        <v>11</v>
      </c>
      <c r="L5" s="13" t="s">
        <v>12</v>
      </c>
      <c r="M5" s="13" t="s">
        <v>514</v>
      </c>
      <c r="N5" s="13" t="s">
        <v>11</v>
      </c>
      <c r="O5" s="13" t="s">
        <v>12</v>
      </c>
      <c r="P5" s="13"/>
      <c r="Q5" s="50"/>
      <c r="R5" s="49" t="s">
        <v>515</v>
      </c>
      <c r="S5" s="49" t="s">
        <v>516</v>
      </c>
      <c r="T5" s="51" t="s">
        <v>517</v>
      </c>
      <c r="U5" s="51" t="s">
        <v>518</v>
      </c>
      <c r="V5" s="51" t="s">
        <v>519</v>
      </c>
      <c r="W5" s="51" t="s">
        <v>520</v>
      </c>
    </row>
    <row r="6" spans="1:247" s="12" customFormat="1">
      <c r="A6" s="105"/>
      <c r="B6" s="106" t="s">
        <v>5</v>
      </c>
      <c r="C6" s="105"/>
      <c r="D6" s="105"/>
      <c r="E6" s="105"/>
      <c r="F6" s="118"/>
      <c r="G6" s="14"/>
      <c r="H6" s="15"/>
      <c r="I6" s="16"/>
      <c r="J6" s="14"/>
      <c r="K6" s="16"/>
      <c r="L6" s="16"/>
      <c r="M6" s="13"/>
      <c r="N6" s="13"/>
      <c r="O6" s="13"/>
      <c r="P6" s="13"/>
      <c r="Q6" s="17"/>
      <c r="R6" s="13"/>
      <c r="S6" s="13"/>
      <c r="T6" s="14"/>
      <c r="U6" s="14"/>
      <c r="V6" s="14"/>
      <c r="W6" s="15"/>
    </row>
    <row r="7" spans="1:247">
      <c r="A7" s="45">
        <v>1</v>
      </c>
      <c r="B7" s="107" t="s">
        <v>13</v>
      </c>
      <c r="C7" s="39"/>
      <c r="D7" s="45">
        <v>1997</v>
      </c>
      <c r="E7" s="45" t="s">
        <v>533</v>
      </c>
      <c r="F7" s="45">
        <v>1</v>
      </c>
      <c r="G7" s="126">
        <f>+H7/F7</f>
        <v>15575000</v>
      </c>
      <c r="H7" s="28">
        <v>15575000</v>
      </c>
      <c r="I7" s="29">
        <v>0</v>
      </c>
      <c r="J7" s="20">
        <v>1</v>
      </c>
      <c r="K7" s="22">
        <f>H7</f>
        <v>15575000</v>
      </c>
      <c r="L7" s="29">
        <f>I7</f>
        <v>0</v>
      </c>
      <c r="M7" s="27"/>
      <c r="N7" s="27"/>
      <c r="O7" s="27"/>
      <c r="P7" s="30"/>
      <c r="Q7" s="27"/>
      <c r="R7" s="52">
        <v>10</v>
      </c>
      <c r="S7" s="31">
        <f>100%/R7</f>
        <v>0.1</v>
      </c>
      <c r="T7" s="32">
        <f>H7/R7</f>
        <v>1557500</v>
      </c>
      <c r="U7" s="19">
        <f>2018-D7</f>
        <v>21</v>
      </c>
      <c r="V7" s="19"/>
      <c r="W7" s="33">
        <f>T7*U7</f>
        <v>32707500</v>
      </c>
      <c r="X7" s="26">
        <f>IF(I7&lt;0,0,I7)</f>
        <v>0</v>
      </c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</row>
    <row r="8" spans="1:247" ht="30" customHeight="1">
      <c r="A8" s="45">
        <f>+A7+1</f>
        <v>2</v>
      </c>
      <c r="B8" s="107" t="s">
        <v>14</v>
      </c>
      <c r="C8" s="39"/>
      <c r="D8" s="45">
        <v>1997</v>
      </c>
      <c r="E8" s="45" t="s">
        <v>533</v>
      </c>
      <c r="F8" s="45">
        <v>2</v>
      </c>
      <c r="G8" s="126">
        <f t="shared" ref="G8:G71" si="0">+H8/F8</f>
        <v>15974331</v>
      </c>
      <c r="H8" s="28">
        <v>31948662</v>
      </c>
      <c r="I8" s="29">
        <v>0</v>
      </c>
      <c r="J8" s="20">
        <v>1</v>
      </c>
      <c r="K8" s="22">
        <f>H8</f>
        <v>31948662</v>
      </c>
      <c r="L8" s="29">
        <f>I8</f>
        <v>0</v>
      </c>
      <c r="M8" s="27"/>
      <c r="N8" s="27"/>
      <c r="O8" s="27"/>
      <c r="P8" s="30"/>
      <c r="Q8" s="27"/>
      <c r="R8" s="52">
        <v>10</v>
      </c>
      <c r="S8" s="31">
        <f>100%/R8</f>
        <v>0.1</v>
      </c>
      <c r="T8" s="32">
        <f>H8/R8</f>
        <v>3194866.2</v>
      </c>
      <c r="U8" s="19">
        <f>2018-D8</f>
        <v>21</v>
      </c>
      <c r="V8" s="19"/>
      <c r="W8" s="33">
        <f>T8*U8</f>
        <v>67092190.200000003</v>
      </c>
      <c r="X8" s="26">
        <f>IF(I8&lt;0,0,I8)</f>
        <v>0</v>
      </c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</row>
    <row r="9" spans="1:247" ht="30" customHeight="1">
      <c r="A9" s="45">
        <f>+A8+1</f>
        <v>3</v>
      </c>
      <c r="B9" s="107" t="s">
        <v>15</v>
      </c>
      <c r="C9" s="39"/>
      <c r="D9" s="45">
        <v>1997</v>
      </c>
      <c r="E9" s="45" t="s">
        <v>533</v>
      </c>
      <c r="F9" s="45">
        <v>1</v>
      </c>
      <c r="G9" s="126">
        <f t="shared" si="0"/>
        <v>38604000</v>
      </c>
      <c r="H9" s="28">
        <v>38604000</v>
      </c>
      <c r="I9" s="29">
        <v>0</v>
      </c>
      <c r="J9" s="20">
        <v>1</v>
      </c>
      <c r="K9" s="22">
        <f>H9</f>
        <v>38604000</v>
      </c>
      <c r="L9" s="29">
        <f>I9</f>
        <v>0</v>
      </c>
      <c r="M9" s="27"/>
      <c r="N9" s="27"/>
      <c r="O9" s="27"/>
      <c r="P9" s="30"/>
      <c r="Q9" s="27"/>
      <c r="R9" s="52">
        <v>10</v>
      </c>
      <c r="S9" s="31">
        <f>100%/R9</f>
        <v>0.1</v>
      </c>
      <c r="T9" s="32">
        <f>H9/R9</f>
        <v>3860400</v>
      </c>
      <c r="U9" s="19">
        <f>2018-D9</f>
        <v>21</v>
      </c>
      <c r="V9" s="19"/>
      <c r="W9" s="33">
        <f>T9*U9</f>
        <v>81068400</v>
      </c>
      <c r="X9" s="26">
        <f>IF(I9&lt;0,0,I9)</f>
        <v>0</v>
      </c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</row>
    <row r="10" spans="1:247" ht="31.5">
      <c r="A10" s="45">
        <f t="shared" ref="A10:A15" si="1">+A9+1</f>
        <v>4</v>
      </c>
      <c r="B10" s="107" t="s">
        <v>16</v>
      </c>
      <c r="C10" s="19"/>
      <c r="D10" s="45">
        <v>2008</v>
      </c>
      <c r="E10" s="45" t="s">
        <v>533</v>
      </c>
      <c r="F10" s="45">
        <v>7</v>
      </c>
      <c r="G10" s="126">
        <f t="shared" si="0"/>
        <v>64575000</v>
      </c>
      <c r="H10" s="28">
        <v>452025000</v>
      </c>
      <c r="I10" s="29">
        <f>H10-W10</f>
        <v>0</v>
      </c>
      <c r="J10" s="20">
        <v>1</v>
      </c>
      <c r="K10" s="22">
        <f>H10</f>
        <v>452025000</v>
      </c>
      <c r="L10" s="29">
        <f>I10</f>
        <v>0</v>
      </c>
      <c r="M10" s="27"/>
      <c r="N10" s="27"/>
      <c r="O10" s="27"/>
      <c r="P10" s="30"/>
      <c r="Q10" s="27"/>
      <c r="R10" s="52">
        <v>10</v>
      </c>
      <c r="S10" s="31">
        <f>100%/R10</f>
        <v>0.1</v>
      </c>
      <c r="T10" s="32">
        <f>H10/R10</f>
        <v>45202500</v>
      </c>
      <c r="U10" s="19">
        <f>2018-D10</f>
        <v>10</v>
      </c>
      <c r="V10" s="19"/>
      <c r="W10" s="33">
        <f>T10*U10</f>
        <v>452025000</v>
      </c>
      <c r="X10" s="26">
        <f>IF(I10&lt;0,0,I10)</f>
        <v>0</v>
      </c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</row>
    <row r="11" spans="1:247" s="6" customFormat="1" ht="47.25">
      <c r="A11" s="45">
        <f t="shared" si="1"/>
        <v>5</v>
      </c>
      <c r="B11" s="107" t="s">
        <v>17</v>
      </c>
      <c r="C11" s="19"/>
      <c r="D11" s="45">
        <v>2010</v>
      </c>
      <c r="E11" s="45" t="s">
        <v>534</v>
      </c>
      <c r="F11" s="45">
        <v>3</v>
      </c>
      <c r="G11" s="126">
        <f t="shared" si="0"/>
        <v>25740000</v>
      </c>
      <c r="H11" s="35">
        <v>77220000</v>
      </c>
      <c r="I11" s="29">
        <f>H11-W11</f>
        <v>15444000</v>
      </c>
      <c r="J11" s="20">
        <v>1</v>
      </c>
      <c r="K11" s="22">
        <f>H11</f>
        <v>77220000</v>
      </c>
      <c r="L11" s="29">
        <f>I11</f>
        <v>15444000</v>
      </c>
      <c r="M11" s="27"/>
      <c r="N11" s="27"/>
      <c r="O11" s="27"/>
      <c r="P11" s="30"/>
      <c r="Q11" s="27"/>
      <c r="R11" s="52">
        <v>10</v>
      </c>
      <c r="S11" s="31">
        <f>100%/R11</f>
        <v>0.1</v>
      </c>
      <c r="T11" s="32">
        <f>H11/R11</f>
        <v>7722000</v>
      </c>
      <c r="U11" s="19">
        <f>2018-D11</f>
        <v>8</v>
      </c>
      <c r="V11" s="19"/>
      <c r="W11" s="33">
        <f>T11*U11</f>
        <v>61776000</v>
      </c>
      <c r="X11" s="26">
        <f>IF(I11&lt;0,0,I11)</f>
        <v>15444000</v>
      </c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</row>
    <row r="12" spans="1:247" ht="15" customHeight="1">
      <c r="A12" s="45">
        <f t="shared" si="1"/>
        <v>6</v>
      </c>
      <c r="B12" s="107" t="s">
        <v>18</v>
      </c>
      <c r="C12" s="19"/>
      <c r="D12" s="45">
        <v>2001</v>
      </c>
      <c r="E12" s="45" t="s">
        <v>534</v>
      </c>
      <c r="F12" s="45">
        <v>1</v>
      </c>
      <c r="G12" s="126">
        <f t="shared" si="0"/>
        <v>40900000</v>
      </c>
      <c r="H12" s="28">
        <v>40900000</v>
      </c>
      <c r="I12" s="29">
        <v>0</v>
      </c>
      <c r="J12" s="20">
        <v>1</v>
      </c>
      <c r="K12" s="22">
        <f>H12</f>
        <v>40900000</v>
      </c>
      <c r="L12" s="29">
        <f>I12</f>
        <v>0</v>
      </c>
      <c r="M12" s="27"/>
      <c r="N12" s="27"/>
      <c r="O12" s="27"/>
      <c r="P12" s="30"/>
      <c r="Q12" s="42"/>
      <c r="R12" s="52">
        <v>10</v>
      </c>
      <c r="S12" s="31">
        <f>100%/R12</f>
        <v>0.1</v>
      </c>
      <c r="T12" s="32">
        <f>H12/R12</f>
        <v>4090000</v>
      </c>
      <c r="U12" s="19">
        <f>2018-D12</f>
        <v>17</v>
      </c>
      <c r="V12" s="19"/>
      <c r="W12" s="33">
        <f>T12*U12</f>
        <v>69530000</v>
      </c>
      <c r="X12" s="26">
        <f>IF(I12&lt;0,0,I12)</f>
        <v>0</v>
      </c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</row>
    <row r="13" spans="1:247" ht="15" customHeight="1">
      <c r="A13" s="45">
        <f t="shared" si="1"/>
        <v>7</v>
      </c>
      <c r="B13" s="107" t="s">
        <v>19</v>
      </c>
      <c r="C13" s="19"/>
      <c r="D13" s="45">
        <v>1998</v>
      </c>
      <c r="E13" s="45" t="s">
        <v>534</v>
      </c>
      <c r="F13" s="45">
        <v>1</v>
      </c>
      <c r="G13" s="126">
        <f t="shared" si="0"/>
        <v>51315500</v>
      </c>
      <c r="H13" s="28">
        <v>51315500</v>
      </c>
      <c r="I13" s="29">
        <v>0</v>
      </c>
      <c r="J13" s="20">
        <v>1</v>
      </c>
      <c r="K13" s="22">
        <f>H13</f>
        <v>51315500</v>
      </c>
      <c r="L13" s="29">
        <f>I13</f>
        <v>0</v>
      </c>
      <c r="M13" s="27"/>
      <c r="N13" s="27"/>
      <c r="O13" s="27"/>
      <c r="P13" s="30"/>
      <c r="Q13" s="42"/>
      <c r="R13" s="52">
        <v>10</v>
      </c>
      <c r="S13" s="31">
        <f>100%/R13</f>
        <v>0.1</v>
      </c>
      <c r="T13" s="32">
        <f>H13/R13</f>
        <v>5131550</v>
      </c>
      <c r="U13" s="19">
        <f>2018-D13</f>
        <v>20</v>
      </c>
      <c r="V13" s="19"/>
      <c r="W13" s="33">
        <f>T13*U13</f>
        <v>102631000</v>
      </c>
      <c r="X13" s="26">
        <f>IF(I13&lt;0,0,I13)</f>
        <v>0</v>
      </c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</row>
    <row r="14" spans="1:247" s="54" customFormat="1" ht="18" customHeight="1">
      <c r="A14" s="45">
        <f t="shared" si="1"/>
        <v>8</v>
      </c>
      <c r="B14" s="107" t="s">
        <v>20</v>
      </c>
      <c r="C14" s="19"/>
      <c r="D14" s="45">
        <v>2010</v>
      </c>
      <c r="E14" s="45" t="s">
        <v>534</v>
      </c>
      <c r="F14" s="45">
        <v>10</v>
      </c>
      <c r="G14" s="126">
        <f t="shared" si="0"/>
        <v>9100000</v>
      </c>
      <c r="H14" s="35">
        <v>91000000</v>
      </c>
      <c r="I14" s="29">
        <f>H14-W14</f>
        <v>18200000</v>
      </c>
      <c r="J14" s="20">
        <v>1</v>
      </c>
      <c r="K14" s="22">
        <f>H14</f>
        <v>91000000</v>
      </c>
      <c r="L14" s="29">
        <f>I14</f>
        <v>18200000</v>
      </c>
      <c r="M14" s="27"/>
      <c r="N14" s="27"/>
      <c r="O14" s="27"/>
      <c r="P14" s="30"/>
      <c r="Q14" s="27"/>
      <c r="R14" s="52">
        <v>10</v>
      </c>
      <c r="S14" s="31">
        <f>100%/R14</f>
        <v>0.1</v>
      </c>
      <c r="T14" s="32">
        <f>H14/R14</f>
        <v>9100000</v>
      </c>
      <c r="U14" s="19">
        <f>2018-D14</f>
        <v>8</v>
      </c>
      <c r="V14" s="19"/>
      <c r="W14" s="33">
        <f>T14*U14</f>
        <v>72800000</v>
      </c>
      <c r="X14" s="26">
        <f>IF(I14&lt;0,0,I14)</f>
        <v>18200000</v>
      </c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</row>
    <row r="15" spans="1:247">
      <c r="A15" s="45">
        <f t="shared" si="1"/>
        <v>9</v>
      </c>
      <c r="B15" s="107" t="s">
        <v>21</v>
      </c>
      <c r="C15" s="19"/>
      <c r="D15" s="45">
        <v>2009</v>
      </c>
      <c r="E15" s="45" t="s">
        <v>534</v>
      </c>
      <c r="F15" s="45">
        <v>1</v>
      </c>
      <c r="G15" s="126">
        <f t="shared" si="0"/>
        <v>15000000</v>
      </c>
      <c r="H15" s="36">
        <v>15000000</v>
      </c>
      <c r="I15" s="29">
        <v>0</v>
      </c>
      <c r="J15" s="20">
        <v>1</v>
      </c>
      <c r="K15" s="22">
        <f>H15</f>
        <v>15000000</v>
      </c>
      <c r="L15" s="29">
        <f>I15</f>
        <v>0</v>
      </c>
      <c r="M15" s="27"/>
      <c r="N15" s="27"/>
      <c r="O15" s="27"/>
      <c r="P15" s="30"/>
      <c r="Q15" s="27"/>
      <c r="R15" s="52">
        <v>5</v>
      </c>
      <c r="S15" s="31">
        <f>100%/R15</f>
        <v>0.2</v>
      </c>
      <c r="T15" s="32">
        <f>H15/R15</f>
        <v>3000000</v>
      </c>
      <c r="U15" s="19">
        <f>2018-D15</f>
        <v>9</v>
      </c>
      <c r="V15" s="19">
        <v>0</v>
      </c>
      <c r="W15" s="33">
        <f>T15*U15</f>
        <v>27000000</v>
      </c>
      <c r="X15" s="26">
        <f>IF(I15&lt;0,0,I15)</f>
        <v>0</v>
      </c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</row>
    <row r="16" spans="1:247">
      <c r="A16" s="45">
        <f t="shared" ref="A16:A70" si="2">+A15+1</f>
        <v>10</v>
      </c>
      <c r="B16" s="107" t="s">
        <v>22</v>
      </c>
      <c r="C16" s="19"/>
      <c r="D16" s="45">
        <v>2009</v>
      </c>
      <c r="E16" s="45" t="s">
        <v>534</v>
      </c>
      <c r="F16" s="45">
        <v>1</v>
      </c>
      <c r="G16" s="126">
        <f t="shared" si="0"/>
        <v>19500000</v>
      </c>
      <c r="H16" s="36">
        <v>19500000</v>
      </c>
      <c r="I16" s="29">
        <v>0</v>
      </c>
      <c r="J16" s="20">
        <v>1</v>
      </c>
      <c r="K16" s="40">
        <v>19500000</v>
      </c>
      <c r="L16" s="29">
        <f>I16</f>
        <v>0</v>
      </c>
      <c r="M16" s="27"/>
      <c r="N16" s="27"/>
      <c r="O16" s="27"/>
      <c r="P16" s="30"/>
      <c r="Q16" s="27"/>
      <c r="R16" s="52">
        <v>8</v>
      </c>
      <c r="S16" s="31">
        <f>100%/R16</f>
        <v>0.125</v>
      </c>
      <c r="T16" s="32">
        <f>H16/R16</f>
        <v>2437500</v>
      </c>
      <c r="U16" s="19">
        <f>2018-D16</f>
        <v>9</v>
      </c>
      <c r="V16" s="19"/>
      <c r="W16" s="33">
        <f>T16*U16</f>
        <v>21937500</v>
      </c>
      <c r="X16" s="26">
        <f>IF(I16&lt;0,0,I16)</f>
        <v>0</v>
      </c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</row>
    <row r="17" spans="1:247" ht="31.5">
      <c r="A17" s="45">
        <f t="shared" si="2"/>
        <v>11</v>
      </c>
      <c r="B17" s="107" t="s">
        <v>23</v>
      </c>
      <c r="C17" s="19"/>
      <c r="D17" s="45">
        <v>2010</v>
      </c>
      <c r="E17" s="45" t="s">
        <v>533</v>
      </c>
      <c r="F17" s="45">
        <v>10</v>
      </c>
      <c r="G17" s="126">
        <f t="shared" si="0"/>
        <v>5250000</v>
      </c>
      <c r="H17" s="35">
        <v>52500000</v>
      </c>
      <c r="I17" s="29">
        <f>H17-W17</f>
        <v>10500000</v>
      </c>
      <c r="J17" s="20">
        <v>1</v>
      </c>
      <c r="K17" s="22">
        <f>H17</f>
        <v>52500000</v>
      </c>
      <c r="L17" s="29">
        <f>I17</f>
        <v>10500000</v>
      </c>
      <c r="M17" s="27"/>
      <c r="N17" s="27"/>
      <c r="O17" s="27"/>
      <c r="P17" s="30"/>
      <c r="Q17" s="27"/>
      <c r="R17" s="52">
        <v>10</v>
      </c>
      <c r="S17" s="31">
        <f>100%/R17</f>
        <v>0.1</v>
      </c>
      <c r="T17" s="32">
        <f>H17/R17</f>
        <v>5250000</v>
      </c>
      <c r="U17" s="19">
        <f>2018-D17</f>
        <v>8</v>
      </c>
      <c r="V17" s="19"/>
      <c r="W17" s="33">
        <f>T17*U17</f>
        <v>42000000</v>
      </c>
      <c r="X17" s="26">
        <f>IF(I17&lt;0,0,I17)</f>
        <v>10500000</v>
      </c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</row>
    <row r="18" spans="1:247" ht="18" customHeight="1">
      <c r="A18" s="45">
        <f t="shared" si="2"/>
        <v>12</v>
      </c>
      <c r="B18" s="107" t="s">
        <v>24</v>
      </c>
      <c r="C18" s="19"/>
      <c r="D18" s="45">
        <v>2000</v>
      </c>
      <c r="E18" s="45" t="s">
        <v>533</v>
      </c>
      <c r="F18" s="45">
        <v>2</v>
      </c>
      <c r="G18" s="126">
        <f t="shared" si="0"/>
        <v>22300000</v>
      </c>
      <c r="H18" s="28">
        <v>44600000</v>
      </c>
      <c r="I18" s="29">
        <v>0</v>
      </c>
      <c r="J18" s="20">
        <v>1</v>
      </c>
      <c r="K18" s="22">
        <f>H18</f>
        <v>44600000</v>
      </c>
      <c r="L18" s="29">
        <f>I18</f>
        <v>0</v>
      </c>
      <c r="M18" s="27"/>
      <c r="N18" s="27"/>
      <c r="O18" s="27"/>
      <c r="P18" s="30"/>
      <c r="Q18" s="27"/>
      <c r="R18" s="52">
        <v>10</v>
      </c>
      <c r="S18" s="31">
        <f>100%/R18</f>
        <v>0.1</v>
      </c>
      <c r="T18" s="32">
        <f>H18/R18</f>
        <v>4460000</v>
      </c>
      <c r="U18" s="19">
        <f>2018-D18</f>
        <v>18</v>
      </c>
      <c r="V18" s="19"/>
      <c r="W18" s="33">
        <f>T18*U18</f>
        <v>80280000</v>
      </c>
      <c r="X18" s="26">
        <f>IF(I18&lt;0,0,I18)</f>
        <v>0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</row>
    <row r="19" spans="1:247" ht="18" customHeight="1">
      <c r="A19" s="45">
        <f t="shared" si="2"/>
        <v>13</v>
      </c>
      <c r="B19" s="107" t="s">
        <v>25</v>
      </c>
      <c r="C19" s="19"/>
      <c r="D19" s="45">
        <v>2001</v>
      </c>
      <c r="E19" s="45" t="s">
        <v>533</v>
      </c>
      <c r="F19" s="45">
        <v>12</v>
      </c>
      <c r="G19" s="126">
        <f t="shared" si="0"/>
        <v>5000000</v>
      </c>
      <c r="H19" s="28">
        <v>60000000</v>
      </c>
      <c r="I19" s="29">
        <v>0</v>
      </c>
      <c r="J19" s="20">
        <v>1</v>
      </c>
      <c r="K19" s="22">
        <f>H19</f>
        <v>60000000</v>
      </c>
      <c r="L19" s="29">
        <f>I19</f>
        <v>0</v>
      </c>
      <c r="M19" s="27"/>
      <c r="N19" s="27"/>
      <c r="O19" s="27"/>
      <c r="P19" s="30"/>
      <c r="Q19" s="27"/>
      <c r="R19" s="52">
        <v>10</v>
      </c>
      <c r="S19" s="31">
        <f>100%/R19</f>
        <v>0.1</v>
      </c>
      <c r="T19" s="32">
        <f>H19/R19</f>
        <v>6000000</v>
      </c>
      <c r="U19" s="19">
        <f>2018-D19</f>
        <v>17</v>
      </c>
      <c r="V19" s="19"/>
      <c r="W19" s="33">
        <f>T19*U19</f>
        <v>102000000</v>
      </c>
      <c r="X19" s="26">
        <f>IF(I19&lt;0,0,I19)</f>
        <v>0</v>
      </c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</row>
    <row r="20" spans="1:247" ht="18" customHeight="1">
      <c r="A20" s="45">
        <f t="shared" si="2"/>
        <v>14</v>
      </c>
      <c r="B20" s="108" t="s">
        <v>26</v>
      </c>
      <c r="C20" s="19"/>
      <c r="D20" s="45">
        <v>2011</v>
      </c>
      <c r="E20" s="45" t="s">
        <v>533</v>
      </c>
      <c r="F20" s="45">
        <v>10</v>
      </c>
      <c r="G20" s="126">
        <f t="shared" si="0"/>
        <v>7950000</v>
      </c>
      <c r="H20" s="28">
        <v>79500000</v>
      </c>
      <c r="I20" s="29">
        <f>H20-W20</f>
        <v>23850000</v>
      </c>
      <c r="J20" s="20">
        <v>1</v>
      </c>
      <c r="K20" s="22">
        <f>H20</f>
        <v>79500000</v>
      </c>
      <c r="L20" s="29">
        <f>I20</f>
        <v>23850000</v>
      </c>
      <c r="M20" s="27"/>
      <c r="N20" s="27"/>
      <c r="O20" s="27"/>
      <c r="P20" s="30"/>
      <c r="Q20" s="27"/>
      <c r="R20" s="52">
        <v>10</v>
      </c>
      <c r="S20" s="31">
        <f>100%/R20</f>
        <v>0.1</v>
      </c>
      <c r="T20" s="32">
        <f>H20/R20</f>
        <v>7950000</v>
      </c>
      <c r="U20" s="19">
        <f>2018-D20</f>
        <v>7</v>
      </c>
      <c r="V20" s="19"/>
      <c r="W20" s="33">
        <f>T20*U20</f>
        <v>55650000</v>
      </c>
      <c r="X20" s="26">
        <f>IF(I20&lt;0,0,I20)</f>
        <v>23850000</v>
      </c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</row>
    <row r="21" spans="1:247" ht="18" customHeight="1">
      <c r="A21" s="45">
        <f t="shared" si="2"/>
        <v>15</v>
      </c>
      <c r="B21" s="107" t="s">
        <v>27</v>
      </c>
      <c r="C21" s="19"/>
      <c r="D21" s="45">
        <v>2000</v>
      </c>
      <c r="E21" s="45" t="s">
        <v>533</v>
      </c>
      <c r="F21" s="45">
        <v>1</v>
      </c>
      <c r="G21" s="126">
        <f t="shared" si="0"/>
        <v>6200000</v>
      </c>
      <c r="H21" s="28">
        <v>6200000</v>
      </c>
      <c r="I21" s="29">
        <v>0</v>
      </c>
      <c r="J21" s="20">
        <v>1</v>
      </c>
      <c r="K21" s="22">
        <f>H21</f>
        <v>6200000</v>
      </c>
      <c r="L21" s="29">
        <f>I21</f>
        <v>0</v>
      </c>
      <c r="M21" s="27"/>
      <c r="N21" s="27"/>
      <c r="O21" s="27"/>
      <c r="P21" s="30"/>
      <c r="Q21" s="27"/>
      <c r="R21" s="52">
        <v>10</v>
      </c>
      <c r="S21" s="31">
        <f>100%/R21</f>
        <v>0.1</v>
      </c>
      <c r="T21" s="32">
        <f>H21/R21</f>
        <v>620000</v>
      </c>
      <c r="U21" s="19">
        <f>2018-D21</f>
        <v>18</v>
      </c>
      <c r="V21" s="19"/>
      <c r="W21" s="33">
        <f>T21*U21</f>
        <v>11160000</v>
      </c>
      <c r="X21" s="26">
        <f>IF(I21&lt;0,0,I21)</f>
        <v>0</v>
      </c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</row>
    <row r="22" spans="1:247" ht="32.25" customHeight="1">
      <c r="A22" s="45">
        <f t="shared" si="2"/>
        <v>16</v>
      </c>
      <c r="B22" s="107" t="s">
        <v>28</v>
      </c>
      <c r="C22" s="19"/>
      <c r="D22" s="45">
        <v>2008</v>
      </c>
      <c r="E22" s="45" t="s">
        <v>535</v>
      </c>
      <c r="F22" s="45">
        <v>1</v>
      </c>
      <c r="G22" s="126">
        <f t="shared" si="0"/>
        <v>532200000</v>
      </c>
      <c r="H22" s="28">
        <v>532200000</v>
      </c>
      <c r="I22" s="29">
        <f>H22-W22</f>
        <v>0</v>
      </c>
      <c r="J22" s="20">
        <v>1</v>
      </c>
      <c r="K22" s="40">
        <v>532200000</v>
      </c>
      <c r="L22" s="29">
        <f>I22</f>
        <v>0</v>
      </c>
      <c r="M22" s="27"/>
      <c r="N22" s="27"/>
      <c r="O22" s="27"/>
      <c r="P22" s="30"/>
      <c r="Q22" s="27"/>
      <c r="R22" s="52">
        <v>10</v>
      </c>
      <c r="S22" s="31">
        <f>100%/R22</f>
        <v>0.1</v>
      </c>
      <c r="T22" s="32">
        <f>H22/R22</f>
        <v>53220000</v>
      </c>
      <c r="U22" s="19">
        <f>2018-D22</f>
        <v>10</v>
      </c>
      <c r="V22" s="19"/>
      <c r="W22" s="33">
        <f>T22*U22</f>
        <v>532200000</v>
      </c>
      <c r="X22" s="26">
        <f>IF(I22&lt;0,0,I22)</f>
        <v>0</v>
      </c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</row>
    <row r="23" spans="1:247" ht="18" customHeight="1">
      <c r="A23" s="45">
        <f t="shared" si="2"/>
        <v>17</v>
      </c>
      <c r="B23" s="107" t="s">
        <v>29</v>
      </c>
      <c r="C23" s="19"/>
      <c r="D23" s="45">
        <v>2008</v>
      </c>
      <c r="E23" s="45" t="s">
        <v>535</v>
      </c>
      <c r="F23" s="45">
        <v>1</v>
      </c>
      <c r="G23" s="126">
        <f t="shared" si="0"/>
        <v>8846153</v>
      </c>
      <c r="H23" s="28">
        <v>8846153</v>
      </c>
      <c r="I23" s="29">
        <v>0</v>
      </c>
      <c r="J23" s="20">
        <v>1</v>
      </c>
      <c r="K23" s="22">
        <f>H23</f>
        <v>8846153</v>
      </c>
      <c r="L23" s="29">
        <f>I23</f>
        <v>0</v>
      </c>
      <c r="M23" s="27"/>
      <c r="N23" s="27"/>
      <c r="O23" s="27"/>
      <c r="P23" s="30"/>
      <c r="Q23" s="27"/>
      <c r="R23" s="52">
        <v>5</v>
      </c>
      <c r="S23" s="31">
        <f>100%/R23</f>
        <v>0.2</v>
      </c>
      <c r="T23" s="32">
        <f>H23/R23</f>
        <v>1769230.6</v>
      </c>
      <c r="U23" s="19">
        <f>2018-D23</f>
        <v>10</v>
      </c>
      <c r="V23" s="19">
        <v>0</v>
      </c>
      <c r="W23" s="33">
        <f>T23*U23</f>
        <v>17692306</v>
      </c>
      <c r="X23" s="26">
        <f>IF(I23&lt;0,0,I23)</f>
        <v>0</v>
      </c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</row>
    <row r="24" spans="1:247" ht="18" customHeight="1">
      <c r="A24" s="45">
        <f t="shared" si="2"/>
        <v>18</v>
      </c>
      <c r="B24" s="107" t="s">
        <v>30</v>
      </c>
      <c r="C24" s="39"/>
      <c r="D24" s="45">
        <v>1997</v>
      </c>
      <c r="E24" s="45" t="s">
        <v>533</v>
      </c>
      <c r="F24" s="45">
        <v>6</v>
      </c>
      <c r="G24" s="126">
        <f t="shared" si="0"/>
        <v>6558166.666666667</v>
      </c>
      <c r="H24" s="28">
        <v>39349000</v>
      </c>
      <c r="I24" s="29">
        <v>0</v>
      </c>
      <c r="J24" s="20">
        <v>1</v>
      </c>
      <c r="K24" s="22">
        <f>H24</f>
        <v>39349000</v>
      </c>
      <c r="L24" s="29">
        <f>I24</f>
        <v>0</v>
      </c>
      <c r="M24" s="27"/>
      <c r="N24" s="27"/>
      <c r="O24" s="27"/>
      <c r="P24" s="30"/>
      <c r="Q24" s="27"/>
      <c r="R24" s="52">
        <v>10</v>
      </c>
      <c r="S24" s="31">
        <f>100%/R24</f>
        <v>0.1</v>
      </c>
      <c r="T24" s="32">
        <f>H24/R24</f>
        <v>3934900</v>
      </c>
      <c r="U24" s="19">
        <f>2018-D24</f>
        <v>21</v>
      </c>
      <c r="V24" s="19"/>
      <c r="W24" s="33">
        <f>T24*U24</f>
        <v>82632900</v>
      </c>
      <c r="X24" s="26">
        <f>IF(I24&lt;0,0,I24)</f>
        <v>0</v>
      </c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</row>
    <row r="25" spans="1:247" ht="18" customHeight="1">
      <c r="A25" s="45">
        <f t="shared" si="2"/>
        <v>19</v>
      </c>
      <c r="B25" s="107" t="s">
        <v>31</v>
      </c>
      <c r="C25" s="19"/>
      <c r="D25" s="45">
        <v>2010</v>
      </c>
      <c r="E25" s="45" t="s">
        <v>533</v>
      </c>
      <c r="F25" s="45">
        <v>1</v>
      </c>
      <c r="G25" s="126">
        <f t="shared" si="0"/>
        <v>123000000</v>
      </c>
      <c r="H25" s="35">
        <v>123000000</v>
      </c>
      <c r="I25" s="29">
        <f>H25-W25</f>
        <v>24600000</v>
      </c>
      <c r="J25" s="20">
        <v>1</v>
      </c>
      <c r="K25" s="40">
        <v>123000000</v>
      </c>
      <c r="L25" s="29">
        <f>I25</f>
        <v>24600000</v>
      </c>
      <c r="M25" s="27"/>
      <c r="N25" s="27"/>
      <c r="O25" s="27"/>
      <c r="P25" s="30"/>
      <c r="Q25" s="27"/>
      <c r="R25" s="52">
        <v>10</v>
      </c>
      <c r="S25" s="31">
        <f>100%/R25</f>
        <v>0.1</v>
      </c>
      <c r="T25" s="32">
        <f>H25/R25</f>
        <v>12300000</v>
      </c>
      <c r="U25" s="19">
        <f>2018-D25</f>
        <v>8</v>
      </c>
      <c r="V25" s="19"/>
      <c r="W25" s="33">
        <f>T25*U25</f>
        <v>98400000</v>
      </c>
      <c r="X25" s="26">
        <f>IF(I25&lt;0,0,I25)</f>
        <v>24600000</v>
      </c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</row>
    <row r="26" spans="1:247" ht="18" customHeight="1">
      <c r="A26" s="45">
        <f t="shared" si="2"/>
        <v>20</v>
      </c>
      <c r="B26" s="107" t="s">
        <v>32</v>
      </c>
      <c r="C26" s="19"/>
      <c r="D26" s="45">
        <v>1999</v>
      </c>
      <c r="E26" s="45" t="s">
        <v>533</v>
      </c>
      <c r="F26" s="45">
        <v>1</v>
      </c>
      <c r="G26" s="126">
        <f t="shared" si="0"/>
        <v>53390000</v>
      </c>
      <c r="H26" s="28">
        <v>53390000</v>
      </c>
      <c r="I26" s="29">
        <v>0</v>
      </c>
      <c r="J26" s="20">
        <v>1</v>
      </c>
      <c r="K26" s="40">
        <v>53390000</v>
      </c>
      <c r="L26" s="29">
        <f>I26</f>
        <v>0</v>
      </c>
      <c r="M26" s="27"/>
      <c r="N26" s="27"/>
      <c r="O26" s="27"/>
      <c r="P26" s="30"/>
      <c r="Q26" s="27"/>
      <c r="R26" s="52">
        <v>10</v>
      </c>
      <c r="S26" s="31">
        <f>100%/R26</f>
        <v>0.1</v>
      </c>
      <c r="T26" s="32">
        <f>H26/R26</f>
        <v>5339000</v>
      </c>
      <c r="U26" s="19">
        <f>2018-D26</f>
        <v>19</v>
      </c>
      <c r="V26" s="19"/>
      <c r="W26" s="33">
        <f>T26*U26</f>
        <v>101441000</v>
      </c>
      <c r="X26" s="26">
        <f>IF(I26&lt;0,0,I26)</f>
        <v>0</v>
      </c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</row>
    <row r="27" spans="1:247" ht="51" customHeight="1">
      <c r="A27" s="45">
        <f t="shared" si="2"/>
        <v>21</v>
      </c>
      <c r="B27" s="107" t="s">
        <v>33</v>
      </c>
      <c r="C27" s="19"/>
      <c r="D27" s="45">
        <v>2006</v>
      </c>
      <c r="E27" s="45" t="s">
        <v>533</v>
      </c>
      <c r="F27" s="45">
        <v>1</v>
      </c>
      <c r="G27" s="126">
        <f t="shared" si="0"/>
        <v>39440000</v>
      </c>
      <c r="H27" s="28">
        <v>39440000</v>
      </c>
      <c r="I27" s="29">
        <v>0</v>
      </c>
      <c r="J27" s="20">
        <v>1</v>
      </c>
      <c r="K27" s="40">
        <v>39440000</v>
      </c>
      <c r="L27" s="29">
        <f>I27</f>
        <v>0</v>
      </c>
      <c r="M27" s="27"/>
      <c r="N27" s="27"/>
      <c r="O27" s="27"/>
      <c r="P27" s="30"/>
      <c r="Q27" s="27"/>
      <c r="R27" s="52">
        <v>5</v>
      </c>
      <c r="S27" s="31">
        <f>100%/R27</f>
        <v>0.2</v>
      </c>
      <c r="T27" s="32">
        <f>H27/R27</f>
        <v>7888000</v>
      </c>
      <c r="U27" s="19">
        <f>2018-D27</f>
        <v>12</v>
      </c>
      <c r="V27" s="19">
        <v>0</v>
      </c>
      <c r="W27" s="33">
        <f>T27*U27</f>
        <v>94656000</v>
      </c>
      <c r="X27" s="26">
        <f>IF(I27&lt;0,0,I27)</f>
        <v>0</v>
      </c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</row>
    <row r="28" spans="1:247" ht="31.5">
      <c r="A28" s="45">
        <f t="shared" si="2"/>
        <v>22</v>
      </c>
      <c r="B28" s="107" t="s">
        <v>34</v>
      </c>
      <c r="C28" s="19"/>
      <c r="D28" s="45">
        <v>2008</v>
      </c>
      <c r="E28" s="45" t="s">
        <v>533</v>
      </c>
      <c r="F28" s="45">
        <v>2</v>
      </c>
      <c r="G28" s="126">
        <f t="shared" si="0"/>
        <v>17000000</v>
      </c>
      <c r="H28" s="36">
        <v>34000000</v>
      </c>
      <c r="I28" s="29">
        <v>0</v>
      </c>
      <c r="J28" s="20">
        <v>1</v>
      </c>
      <c r="K28" s="40">
        <v>17000000</v>
      </c>
      <c r="L28" s="29">
        <f>I28</f>
        <v>0</v>
      </c>
      <c r="M28" s="19"/>
      <c r="N28" s="19"/>
      <c r="O28" s="19"/>
      <c r="P28" s="19"/>
      <c r="Q28" s="42"/>
      <c r="R28" s="19">
        <v>5</v>
      </c>
      <c r="S28" s="31">
        <f>100%/R28</f>
        <v>0.2</v>
      </c>
      <c r="T28" s="32">
        <f>H28/R28</f>
        <v>6800000</v>
      </c>
      <c r="U28" s="19">
        <f>2018-D28</f>
        <v>10</v>
      </c>
      <c r="V28" s="19">
        <v>0</v>
      </c>
      <c r="W28" s="33">
        <f>T28*U28</f>
        <v>68000000</v>
      </c>
      <c r="X28" s="26">
        <f>IF(I28&lt;0,0,I28)</f>
        <v>0</v>
      </c>
    </row>
    <row r="29" spans="1:247" ht="18" customHeight="1">
      <c r="A29" s="45">
        <f t="shared" si="2"/>
        <v>23</v>
      </c>
      <c r="B29" s="107" t="s">
        <v>35</v>
      </c>
      <c r="C29" s="39"/>
      <c r="D29" s="45">
        <v>1985</v>
      </c>
      <c r="E29" s="45" t="s">
        <v>533</v>
      </c>
      <c r="F29" s="45">
        <v>1</v>
      </c>
      <c r="G29" s="126">
        <f t="shared" si="0"/>
        <v>10000000</v>
      </c>
      <c r="H29" s="28">
        <v>10000000</v>
      </c>
      <c r="I29" s="29">
        <v>0</v>
      </c>
      <c r="J29" s="20">
        <v>1</v>
      </c>
      <c r="K29" s="40">
        <v>10000000</v>
      </c>
      <c r="L29" s="29">
        <f>I29</f>
        <v>0</v>
      </c>
      <c r="M29" s="27"/>
      <c r="N29" s="27"/>
      <c r="O29" s="27"/>
      <c r="P29" s="30"/>
      <c r="Q29" s="27"/>
      <c r="R29" s="52">
        <v>10</v>
      </c>
      <c r="S29" s="31">
        <f>100%/R29</f>
        <v>0.1</v>
      </c>
      <c r="T29" s="32">
        <f>H29/R29</f>
        <v>1000000</v>
      </c>
      <c r="U29" s="19">
        <f>2018-D29</f>
        <v>33</v>
      </c>
      <c r="V29" s="19"/>
      <c r="W29" s="33">
        <f>T29*U29</f>
        <v>33000000</v>
      </c>
      <c r="X29" s="26">
        <f>IF(I29&lt;0,0,I29)</f>
        <v>0</v>
      </c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</row>
    <row r="30" spans="1:247" ht="157.5">
      <c r="A30" s="45">
        <f t="shared" si="2"/>
        <v>24</v>
      </c>
      <c r="B30" s="107" t="s">
        <v>36</v>
      </c>
      <c r="C30" s="19"/>
      <c r="D30" s="45">
        <v>2006</v>
      </c>
      <c r="E30" s="45" t="s">
        <v>533</v>
      </c>
      <c r="F30" s="45">
        <v>1</v>
      </c>
      <c r="G30" s="126">
        <f t="shared" si="0"/>
        <v>75000000</v>
      </c>
      <c r="H30" s="28">
        <v>75000000</v>
      </c>
      <c r="I30" s="29">
        <v>0</v>
      </c>
      <c r="J30" s="20">
        <v>1</v>
      </c>
      <c r="K30" s="40">
        <v>75000000</v>
      </c>
      <c r="L30" s="29">
        <f>I30</f>
        <v>0</v>
      </c>
      <c r="M30" s="27"/>
      <c r="N30" s="27"/>
      <c r="O30" s="27"/>
      <c r="P30" s="30"/>
      <c r="Q30" s="27"/>
      <c r="R30" s="52">
        <v>10</v>
      </c>
      <c r="S30" s="31">
        <f>100%/R30</f>
        <v>0.1</v>
      </c>
      <c r="T30" s="32">
        <f>H30/R30</f>
        <v>7500000</v>
      </c>
      <c r="U30" s="19">
        <f>2018-D30</f>
        <v>12</v>
      </c>
      <c r="V30" s="19"/>
      <c r="W30" s="33">
        <f>T30*U30</f>
        <v>90000000</v>
      </c>
      <c r="X30" s="26">
        <f>IF(I30&lt;0,0,I30)</f>
        <v>0</v>
      </c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</row>
    <row r="31" spans="1:247" ht="18" customHeight="1">
      <c r="A31" s="45">
        <f t="shared" si="2"/>
        <v>25</v>
      </c>
      <c r="B31" s="107" t="s">
        <v>37</v>
      </c>
      <c r="C31" s="19"/>
      <c r="D31" s="45">
        <v>2000</v>
      </c>
      <c r="E31" s="45" t="s">
        <v>533</v>
      </c>
      <c r="F31" s="45">
        <v>1</v>
      </c>
      <c r="G31" s="126">
        <f t="shared" si="0"/>
        <v>38210000</v>
      </c>
      <c r="H31" s="28">
        <v>38210000</v>
      </c>
      <c r="I31" s="29">
        <v>0</v>
      </c>
      <c r="J31" s="20">
        <v>1</v>
      </c>
      <c r="K31" s="40">
        <v>38210000</v>
      </c>
      <c r="L31" s="29">
        <f>I31</f>
        <v>0</v>
      </c>
      <c r="M31" s="27"/>
      <c r="N31" s="27"/>
      <c r="O31" s="27"/>
      <c r="P31" s="30"/>
      <c r="Q31" s="27"/>
      <c r="R31" s="52">
        <v>10</v>
      </c>
      <c r="S31" s="31">
        <f>100%/R31</f>
        <v>0.1</v>
      </c>
      <c r="T31" s="32">
        <f>H31/R31</f>
        <v>3821000</v>
      </c>
      <c r="U31" s="19">
        <f>2018-D31</f>
        <v>18</v>
      </c>
      <c r="V31" s="19"/>
      <c r="W31" s="33">
        <f>T31*U31</f>
        <v>68778000</v>
      </c>
      <c r="X31" s="26">
        <f>IF(I31&lt;0,0,I31)</f>
        <v>0</v>
      </c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</row>
    <row r="32" spans="1:247" ht="31.5">
      <c r="A32" s="45">
        <f t="shared" si="2"/>
        <v>26</v>
      </c>
      <c r="B32" s="107" t="s">
        <v>38</v>
      </c>
      <c r="C32" s="19"/>
      <c r="D32" s="45">
        <v>2003</v>
      </c>
      <c r="E32" s="45" t="s">
        <v>533</v>
      </c>
      <c r="F32" s="45">
        <v>1</v>
      </c>
      <c r="G32" s="126">
        <f t="shared" si="0"/>
        <v>15500000</v>
      </c>
      <c r="H32" s="28">
        <v>15500000</v>
      </c>
      <c r="I32" s="29">
        <v>0</v>
      </c>
      <c r="J32" s="20">
        <v>1</v>
      </c>
      <c r="K32" s="40">
        <v>15500000</v>
      </c>
      <c r="L32" s="29">
        <f>I32</f>
        <v>0</v>
      </c>
      <c r="M32" s="27"/>
      <c r="N32" s="27"/>
      <c r="O32" s="27"/>
      <c r="P32" s="30"/>
      <c r="Q32" s="27"/>
      <c r="R32" s="52">
        <v>10</v>
      </c>
      <c r="S32" s="31">
        <f>100%/R32</f>
        <v>0.1</v>
      </c>
      <c r="T32" s="32">
        <f>H32/R32</f>
        <v>1550000</v>
      </c>
      <c r="U32" s="19">
        <f>2018-D32</f>
        <v>15</v>
      </c>
      <c r="V32" s="19"/>
      <c r="W32" s="33">
        <f>T32*U32</f>
        <v>23250000</v>
      </c>
      <c r="X32" s="26">
        <f>IF(I32&lt;0,0,I32)</f>
        <v>0</v>
      </c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</row>
    <row r="33" spans="1:247" ht="31.5">
      <c r="A33" s="45">
        <f t="shared" si="2"/>
        <v>27</v>
      </c>
      <c r="B33" s="107" t="s">
        <v>39</v>
      </c>
      <c r="C33" s="45" t="s">
        <v>542</v>
      </c>
      <c r="D33" s="45">
        <v>2016</v>
      </c>
      <c r="E33" s="45" t="s">
        <v>533</v>
      </c>
      <c r="F33" s="45">
        <v>10</v>
      </c>
      <c r="G33" s="126">
        <f t="shared" si="0"/>
        <v>83783000</v>
      </c>
      <c r="H33" s="36">
        <v>837830000</v>
      </c>
      <c r="I33" s="29">
        <f>H33-W33</f>
        <v>628372500</v>
      </c>
      <c r="J33" s="20">
        <v>10</v>
      </c>
      <c r="K33" s="22">
        <f>H33</f>
        <v>837830000</v>
      </c>
      <c r="L33" s="29">
        <f>I33</f>
        <v>628372500</v>
      </c>
      <c r="M33" s="27"/>
      <c r="N33" s="27"/>
      <c r="O33" s="27"/>
      <c r="P33" s="30"/>
      <c r="Q33" s="27"/>
      <c r="R33" s="52">
        <v>8</v>
      </c>
      <c r="S33" s="31">
        <f>100%/R33</f>
        <v>0.125</v>
      </c>
      <c r="T33" s="32">
        <f>H33/R33</f>
        <v>104728750</v>
      </c>
      <c r="U33" s="19">
        <f>2018-D33</f>
        <v>2</v>
      </c>
      <c r="V33" s="19"/>
      <c r="W33" s="33">
        <f>T33*U33</f>
        <v>209457500</v>
      </c>
      <c r="X33" s="26">
        <f>IF(I33&lt;0,0,I33)</f>
        <v>628372500</v>
      </c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</row>
    <row r="34" spans="1:247" ht="18" customHeight="1">
      <c r="A34" s="45">
        <f t="shared" si="2"/>
        <v>28</v>
      </c>
      <c r="B34" s="107" t="s">
        <v>40</v>
      </c>
      <c r="C34" s="19"/>
      <c r="D34" s="45">
        <v>2001</v>
      </c>
      <c r="E34" s="45" t="s">
        <v>533</v>
      </c>
      <c r="F34" s="45">
        <v>1</v>
      </c>
      <c r="G34" s="126">
        <f t="shared" si="0"/>
        <v>49700000</v>
      </c>
      <c r="H34" s="28">
        <v>49700000</v>
      </c>
      <c r="I34" s="29">
        <v>0</v>
      </c>
      <c r="J34" s="20">
        <v>1</v>
      </c>
      <c r="K34" s="40">
        <v>49700000</v>
      </c>
      <c r="L34" s="29">
        <f>I34</f>
        <v>0</v>
      </c>
      <c r="M34" s="27"/>
      <c r="N34" s="27"/>
      <c r="O34" s="27"/>
      <c r="P34" s="30"/>
      <c r="Q34" s="27"/>
      <c r="R34" s="52">
        <v>10</v>
      </c>
      <c r="S34" s="31">
        <f>100%/R34</f>
        <v>0.1</v>
      </c>
      <c r="T34" s="32">
        <f>H34/R34</f>
        <v>4970000</v>
      </c>
      <c r="U34" s="19">
        <f>2018-D34</f>
        <v>17</v>
      </c>
      <c r="V34" s="19"/>
      <c r="W34" s="33">
        <f>T34*U34</f>
        <v>84490000</v>
      </c>
      <c r="X34" s="26">
        <f>IF(I34&lt;0,0,I34)</f>
        <v>0</v>
      </c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</row>
    <row r="35" spans="1:247" ht="18" customHeight="1">
      <c r="A35" s="45">
        <f t="shared" si="2"/>
        <v>29</v>
      </c>
      <c r="B35" s="107" t="s">
        <v>41</v>
      </c>
      <c r="C35" s="19"/>
      <c r="D35" s="45">
        <v>2001</v>
      </c>
      <c r="E35" s="45" t="s">
        <v>533</v>
      </c>
      <c r="F35" s="45">
        <v>2</v>
      </c>
      <c r="G35" s="126">
        <f t="shared" si="0"/>
        <v>32500000</v>
      </c>
      <c r="H35" s="28">
        <v>65000000</v>
      </c>
      <c r="I35" s="29">
        <v>0</v>
      </c>
      <c r="J35" s="20">
        <v>1</v>
      </c>
      <c r="K35" s="40">
        <v>32500000</v>
      </c>
      <c r="L35" s="29">
        <f>I35</f>
        <v>0</v>
      </c>
      <c r="M35" s="27"/>
      <c r="N35" s="27"/>
      <c r="O35" s="27"/>
      <c r="P35" s="30"/>
      <c r="Q35" s="27"/>
      <c r="R35" s="52">
        <v>10</v>
      </c>
      <c r="S35" s="31">
        <f>100%/R35</f>
        <v>0.1</v>
      </c>
      <c r="T35" s="32">
        <f>H35/R35</f>
        <v>6500000</v>
      </c>
      <c r="U35" s="19">
        <f>2018-D35</f>
        <v>17</v>
      </c>
      <c r="V35" s="19"/>
      <c r="W35" s="33">
        <f>T35*U35</f>
        <v>110500000</v>
      </c>
      <c r="X35" s="26">
        <f>IF(I35&lt;0,0,I35)</f>
        <v>0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</row>
    <row r="36" spans="1:247" ht="18" customHeight="1">
      <c r="A36" s="45">
        <f t="shared" si="2"/>
        <v>30</v>
      </c>
      <c r="B36" s="107" t="s">
        <v>41</v>
      </c>
      <c r="C36" s="19"/>
      <c r="D36" s="45">
        <v>2002</v>
      </c>
      <c r="E36" s="45" t="s">
        <v>533</v>
      </c>
      <c r="F36" s="45">
        <v>2</v>
      </c>
      <c r="G36" s="126">
        <f t="shared" si="0"/>
        <v>29350000</v>
      </c>
      <c r="H36" s="28">
        <v>58700000</v>
      </c>
      <c r="I36" s="29">
        <v>0</v>
      </c>
      <c r="J36" s="20">
        <v>1</v>
      </c>
      <c r="K36" s="40">
        <v>29350000</v>
      </c>
      <c r="L36" s="29">
        <f>I36</f>
        <v>0</v>
      </c>
      <c r="M36" s="27"/>
      <c r="N36" s="27"/>
      <c r="O36" s="27"/>
      <c r="P36" s="30"/>
      <c r="Q36" s="27"/>
      <c r="R36" s="52">
        <v>10</v>
      </c>
      <c r="S36" s="31">
        <f>100%/R36</f>
        <v>0.1</v>
      </c>
      <c r="T36" s="32">
        <f>H36/R36</f>
        <v>5870000</v>
      </c>
      <c r="U36" s="19">
        <f>2018-D36</f>
        <v>16</v>
      </c>
      <c r="V36" s="19"/>
      <c r="W36" s="33">
        <f>T36*U36</f>
        <v>93920000</v>
      </c>
      <c r="X36" s="26">
        <f>IF(I36&lt;0,0,I36)</f>
        <v>0</v>
      </c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</row>
    <row r="37" spans="1:247" ht="18" customHeight="1">
      <c r="A37" s="45">
        <f t="shared" si="2"/>
        <v>31</v>
      </c>
      <c r="B37" s="107" t="s">
        <v>42</v>
      </c>
      <c r="C37" s="19"/>
      <c r="D37" s="45">
        <v>2002</v>
      </c>
      <c r="E37" s="45" t="s">
        <v>533</v>
      </c>
      <c r="F37" s="45">
        <v>7</v>
      </c>
      <c r="G37" s="126">
        <f t="shared" si="0"/>
        <v>5000000</v>
      </c>
      <c r="H37" s="28">
        <v>35000000</v>
      </c>
      <c r="I37" s="29">
        <v>0</v>
      </c>
      <c r="J37" s="20">
        <v>1</v>
      </c>
      <c r="K37" s="40">
        <v>5000000</v>
      </c>
      <c r="L37" s="29">
        <f>I37</f>
        <v>0</v>
      </c>
      <c r="M37" s="27"/>
      <c r="N37" s="27"/>
      <c r="O37" s="27"/>
      <c r="P37" s="30"/>
      <c r="Q37" s="27"/>
      <c r="R37" s="52">
        <v>10</v>
      </c>
      <c r="S37" s="31">
        <f>100%/R37</f>
        <v>0.1</v>
      </c>
      <c r="T37" s="32">
        <f>H37/R37</f>
        <v>3500000</v>
      </c>
      <c r="U37" s="19">
        <f>2018-D37</f>
        <v>16</v>
      </c>
      <c r="V37" s="19"/>
      <c r="W37" s="33">
        <f>T37*U37</f>
        <v>56000000</v>
      </c>
      <c r="X37" s="26">
        <f>IF(I37&lt;0,0,I37)</f>
        <v>0</v>
      </c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</row>
    <row r="38" spans="1:247" ht="31.5">
      <c r="A38" s="45">
        <f t="shared" si="2"/>
        <v>32</v>
      </c>
      <c r="B38" s="107" t="s">
        <v>43</v>
      </c>
      <c r="C38" s="19"/>
      <c r="D38" s="45">
        <v>2001</v>
      </c>
      <c r="E38" s="45" t="s">
        <v>533</v>
      </c>
      <c r="F38" s="45">
        <v>1</v>
      </c>
      <c r="G38" s="126">
        <f t="shared" si="0"/>
        <v>46200000</v>
      </c>
      <c r="H38" s="28">
        <v>46200000</v>
      </c>
      <c r="I38" s="29">
        <v>0</v>
      </c>
      <c r="J38" s="20">
        <v>1</v>
      </c>
      <c r="K38" s="40">
        <v>46200000</v>
      </c>
      <c r="L38" s="29">
        <f>I38</f>
        <v>0</v>
      </c>
      <c r="M38" s="27"/>
      <c r="N38" s="27"/>
      <c r="O38" s="27"/>
      <c r="P38" s="30"/>
      <c r="Q38" s="27"/>
      <c r="R38" s="52">
        <v>10</v>
      </c>
      <c r="S38" s="31">
        <f>100%/R38</f>
        <v>0.1</v>
      </c>
      <c r="T38" s="32">
        <f>H38/R38</f>
        <v>4620000</v>
      </c>
      <c r="U38" s="19">
        <f>2018-D38</f>
        <v>17</v>
      </c>
      <c r="V38" s="19"/>
      <c r="W38" s="33">
        <f>T38*U38</f>
        <v>78540000</v>
      </c>
      <c r="X38" s="26">
        <f>IF(I38&lt;0,0,I38)</f>
        <v>0</v>
      </c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</row>
    <row r="39" spans="1:247">
      <c r="A39" s="45">
        <f t="shared" si="2"/>
        <v>33</v>
      </c>
      <c r="B39" s="107" t="s">
        <v>44</v>
      </c>
      <c r="C39" s="19"/>
      <c r="D39" s="45">
        <v>2006</v>
      </c>
      <c r="E39" s="45" t="s">
        <v>533</v>
      </c>
      <c r="F39" s="45">
        <v>1</v>
      </c>
      <c r="G39" s="126">
        <f t="shared" si="0"/>
        <v>5950000</v>
      </c>
      <c r="H39" s="36">
        <v>5950000</v>
      </c>
      <c r="I39" s="29">
        <v>0</v>
      </c>
      <c r="J39" s="20">
        <v>1</v>
      </c>
      <c r="K39" s="22">
        <f>H39</f>
        <v>5950000</v>
      </c>
      <c r="L39" s="29">
        <f>I39</f>
        <v>0</v>
      </c>
      <c r="M39" s="30"/>
      <c r="N39" s="30"/>
      <c r="O39" s="30"/>
      <c r="P39" s="19"/>
      <c r="Q39" s="42"/>
      <c r="R39" s="19">
        <v>5</v>
      </c>
      <c r="S39" s="31">
        <f>100%/R39</f>
        <v>0.2</v>
      </c>
      <c r="T39" s="32">
        <f>H39/R39</f>
        <v>1190000</v>
      </c>
      <c r="U39" s="19">
        <f>2018-D39</f>
        <v>12</v>
      </c>
      <c r="V39" s="19">
        <v>0</v>
      </c>
      <c r="W39" s="33">
        <f>T39*U39</f>
        <v>14280000</v>
      </c>
      <c r="X39" s="26">
        <f>IF(I39&lt;0,0,I39)</f>
        <v>0</v>
      </c>
    </row>
    <row r="40" spans="1:247">
      <c r="A40" s="45">
        <f t="shared" si="2"/>
        <v>34</v>
      </c>
      <c r="B40" s="107" t="s">
        <v>45</v>
      </c>
      <c r="C40" s="19"/>
      <c r="D40" s="45">
        <v>2007</v>
      </c>
      <c r="E40" s="45" t="s">
        <v>533</v>
      </c>
      <c r="F40" s="45">
        <v>1</v>
      </c>
      <c r="G40" s="126">
        <f t="shared" si="0"/>
        <v>6500000</v>
      </c>
      <c r="H40" s="28">
        <v>6500000</v>
      </c>
      <c r="I40" s="29">
        <v>0</v>
      </c>
      <c r="J40" s="20">
        <v>1</v>
      </c>
      <c r="K40" s="22">
        <f>H40</f>
        <v>6500000</v>
      </c>
      <c r="L40" s="29">
        <f>I40</f>
        <v>0</v>
      </c>
      <c r="M40" s="27"/>
      <c r="N40" s="27"/>
      <c r="O40" s="27"/>
      <c r="P40" s="30"/>
      <c r="Q40" s="27"/>
      <c r="R40" s="52">
        <v>5</v>
      </c>
      <c r="S40" s="31">
        <f>100%/R40</f>
        <v>0.2</v>
      </c>
      <c r="T40" s="32">
        <f>H40/R40</f>
        <v>1300000</v>
      </c>
      <c r="U40" s="19">
        <f>2018-D40</f>
        <v>11</v>
      </c>
      <c r="V40" s="19">
        <v>0</v>
      </c>
      <c r="W40" s="33">
        <f>T40*U40</f>
        <v>14300000</v>
      </c>
      <c r="X40" s="26">
        <f>IF(I40&lt;0,0,I40)</f>
        <v>0</v>
      </c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</row>
    <row r="41" spans="1:247">
      <c r="A41" s="45">
        <f t="shared" si="2"/>
        <v>35</v>
      </c>
      <c r="B41" s="107" t="s">
        <v>46</v>
      </c>
      <c r="C41" s="19"/>
      <c r="D41" s="45">
        <v>2003</v>
      </c>
      <c r="E41" s="45" t="s">
        <v>533</v>
      </c>
      <c r="F41" s="45">
        <v>1</v>
      </c>
      <c r="G41" s="126">
        <f t="shared" si="0"/>
        <v>6500000</v>
      </c>
      <c r="H41" s="28">
        <v>6500000</v>
      </c>
      <c r="I41" s="29">
        <v>0</v>
      </c>
      <c r="J41" s="20">
        <v>1</v>
      </c>
      <c r="K41" s="22">
        <f>H41</f>
        <v>6500000</v>
      </c>
      <c r="L41" s="29">
        <f>I41</f>
        <v>0</v>
      </c>
      <c r="M41" s="27"/>
      <c r="N41" s="27"/>
      <c r="O41" s="27"/>
      <c r="P41" s="30"/>
      <c r="Q41" s="27"/>
      <c r="R41" s="52">
        <v>5</v>
      </c>
      <c r="S41" s="31">
        <f>100%/R41</f>
        <v>0.2</v>
      </c>
      <c r="T41" s="32">
        <f>H41/R41</f>
        <v>1300000</v>
      </c>
      <c r="U41" s="19">
        <f>2018-D41</f>
        <v>15</v>
      </c>
      <c r="V41" s="19">
        <v>0</v>
      </c>
      <c r="W41" s="33">
        <f>T41*U41</f>
        <v>19500000</v>
      </c>
      <c r="X41" s="26">
        <f>IF(I41&lt;0,0,I41)</f>
        <v>0</v>
      </c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</row>
    <row r="42" spans="1:247">
      <c r="A42" s="45">
        <f t="shared" si="2"/>
        <v>36</v>
      </c>
      <c r="B42" s="107" t="s">
        <v>47</v>
      </c>
      <c r="C42" s="39"/>
      <c r="D42" s="45">
        <v>1985</v>
      </c>
      <c r="E42" s="45" t="s">
        <v>533</v>
      </c>
      <c r="F42" s="45">
        <v>1</v>
      </c>
      <c r="G42" s="126">
        <f t="shared" si="0"/>
        <v>23190000</v>
      </c>
      <c r="H42" s="28">
        <v>23190000</v>
      </c>
      <c r="I42" s="29">
        <v>0</v>
      </c>
      <c r="J42" s="20">
        <v>1</v>
      </c>
      <c r="K42" s="40">
        <v>23190000</v>
      </c>
      <c r="L42" s="29">
        <f>I42</f>
        <v>0</v>
      </c>
      <c r="M42" s="27"/>
      <c r="N42" s="27"/>
      <c r="O42" s="27"/>
      <c r="P42" s="30"/>
      <c r="Q42" s="27"/>
      <c r="R42" s="52">
        <v>10</v>
      </c>
      <c r="S42" s="31">
        <f>100%/R42</f>
        <v>0.1</v>
      </c>
      <c r="T42" s="32">
        <f>H42/R42</f>
        <v>2319000</v>
      </c>
      <c r="U42" s="19">
        <f>2018-D42</f>
        <v>33</v>
      </c>
      <c r="V42" s="19"/>
      <c r="W42" s="33">
        <f>T42*U42</f>
        <v>76527000</v>
      </c>
      <c r="X42" s="26">
        <f>IF(I42&lt;0,0,I42)</f>
        <v>0</v>
      </c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</row>
    <row r="43" spans="1:247">
      <c r="A43" s="45">
        <f t="shared" si="2"/>
        <v>37</v>
      </c>
      <c r="B43" s="107" t="s">
        <v>48</v>
      </c>
      <c r="C43" s="39"/>
      <c r="D43" s="45">
        <v>1985</v>
      </c>
      <c r="E43" s="45" t="s">
        <v>533</v>
      </c>
      <c r="F43" s="45">
        <v>3</v>
      </c>
      <c r="G43" s="126">
        <f t="shared" si="0"/>
        <v>11035000</v>
      </c>
      <c r="H43" s="28">
        <v>33105000</v>
      </c>
      <c r="I43" s="29">
        <v>0</v>
      </c>
      <c r="J43" s="20">
        <v>1</v>
      </c>
      <c r="K43" s="40">
        <v>11035000</v>
      </c>
      <c r="L43" s="29">
        <f>I43</f>
        <v>0</v>
      </c>
      <c r="M43" s="27"/>
      <c r="N43" s="27"/>
      <c r="O43" s="27"/>
      <c r="P43" s="30"/>
      <c r="Q43" s="27"/>
      <c r="R43" s="52">
        <v>10</v>
      </c>
      <c r="S43" s="31">
        <f>100%/R43</f>
        <v>0.1</v>
      </c>
      <c r="T43" s="32">
        <f>H43/R43</f>
        <v>3310500</v>
      </c>
      <c r="U43" s="19">
        <f>2018-D43</f>
        <v>33</v>
      </c>
      <c r="V43" s="19"/>
      <c r="W43" s="33">
        <f>T43*U43</f>
        <v>109246500</v>
      </c>
      <c r="X43" s="26">
        <f>IF(I43&lt;0,0,I43)</f>
        <v>0</v>
      </c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</row>
    <row r="44" spans="1:247" ht="18" customHeight="1">
      <c r="A44" s="45">
        <f t="shared" si="2"/>
        <v>38</v>
      </c>
      <c r="B44" s="107" t="s">
        <v>49</v>
      </c>
      <c r="C44" s="39"/>
      <c r="D44" s="45">
        <v>1985</v>
      </c>
      <c r="E44" s="45" t="s">
        <v>533</v>
      </c>
      <c r="F44" s="45">
        <v>1</v>
      </c>
      <c r="G44" s="126">
        <f t="shared" si="0"/>
        <v>11035000</v>
      </c>
      <c r="H44" s="28">
        <v>11035000</v>
      </c>
      <c r="I44" s="29">
        <v>0</v>
      </c>
      <c r="J44" s="20">
        <v>1</v>
      </c>
      <c r="K44" s="40">
        <v>11035000</v>
      </c>
      <c r="L44" s="29">
        <f>I44</f>
        <v>0</v>
      </c>
      <c r="M44" s="27"/>
      <c r="N44" s="27"/>
      <c r="O44" s="27"/>
      <c r="P44" s="30"/>
      <c r="Q44" s="27"/>
      <c r="R44" s="52">
        <v>10</v>
      </c>
      <c r="S44" s="31">
        <f>100%/R44</f>
        <v>0.1</v>
      </c>
      <c r="T44" s="32">
        <f>H44/R44</f>
        <v>1103500</v>
      </c>
      <c r="U44" s="19">
        <f>2018-D44</f>
        <v>33</v>
      </c>
      <c r="V44" s="19"/>
      <c r="W44" s="33">
        <f>T44*U44</f>
        <v>36415500</v>
      </c>
      <c r="X44" s="26">
        <f>IF(I44&lt;0,0,I44)</f>
        <v>0</v>
      </c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</row>
    <row r="45" spans="1:247" ht="18" customHeight="1">
      <c r="A45" s="45">
        <f t="shared" si="2"/>
        <v>39</v>
      </c>
      <c r="B45" s="107" t="s">
        <v>50</v>
      </c>
      <c r="C45" s="39"/>
      <c r="D45" s="45">
        <v>1985</v>
      </c>
      <c r="E45" s="45" t="s">
        <v>533</v>
      </c>
      <c r="F45" s="45">
        <v>1</v>
      </c>
      <c r="G45" s="126">
        <f t="shared" si="0"/>
        <v>11035000</v>
      </c>
      <c r="H45" s="28">
        <v>11035000</v>
      </c>
      <c r="I45" s="29">
        <v>0</v>
      </c>
      <c r="J45" s="20">
        <v>1</v>
      </c>
      <c r="K45" s="40">
        <v>11035000</v>
      </c>
      <c r="L45" s="29">
        <f>I45</f>
        <v>0</v>
      </c>
      <c r="M45" s="27"/>
      <c r="N45" s="27"/>
      <c r="O45" s="27"/>
      <c r="P45" s="30"/>
      <c r="Q45" s="27"/>
      <c r="R45" s="52">
        <v>10</v>
      </c>
      <c r="S45" s="31">
        <f>100%/R45</f>
        <v>0.1</v>
      </c>
      <c r="T45" s="32">
        <f>H45/R45</f>
        <v>1103500</v>
      </c>
      <c r="U45" s="19">
        <f>2018-D45</f>
        <v>33</v>
      </c>
      <c r="V45" s="19"/>
      <c r="W45" s="33">
        <f>T45*U45</f>
        <v>36415500</v>
      </c>
      <c r="X45" s="26">
        <f>IF(I45&lt;0,0,I45)</f>
        <v>0</v>
      </c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</row>
    <row r="46" spans="1:247" ht="18" customHeight="1">
      <c r="A46" s="45">
        <f t="shared" si="2"/>
        <v>40</v>
      </c>
      <c r="B46" s="107" t="s">
        <v>51</v>
      </c>
      <c r="C46" s="39"/>
      <c r="D46" s="45">
        <v>1985</v>
      </c>
      <c r="E46" s="45" t="s">
        <v>533</v>
      </c>
      <c r="F46" s="45">
        <v>2</v>
      </c>
      <c r="G46" s="126">
        <f t="shared" si="0"/>
        <v>6000000</v>
      </c>
      <c r="H46" s="28">
        <v>12000000</v>
      </c>
      <c r="I46" s="29">
        <v>0</v>
      </c>
      <c r="J46" s="20">
        <v>1</v>
      </c>
      <c r="K46" s="40">
        <v>6000000</v>
      </c>
      <c r="L46" s="29">
        <f>I46</f>
        <v>0</v>
      </c>
      <c r="M46" s="27"/>
      <c r="N46" s="27"/>
      <c r="O46" s="27"/>
      <c r="P46" s="30"/>
      <c r="Q46" s="27"/>
      <c r="R46" s="52">
        <v>10</v>
      </c>
      <c r="S46" s="31">
        <f>100%/R46</f>
        <v>0.1</v>
      </c>
      <c r="T46" s="32">
        <f>H46/R46</f>
        <v>1200000</v>
      </c>
      <c r="U46" s="19">
        <f>2018-D46</f>
        <v>33</v>
      </c>
      <c r="V46" s="19"/>
      <c r="W46" s="33">
        <f>T46*U46</f>
        <v>39600000</v>
      </c>
      <c r="X46" s="26">
        <f>IF(I46&lt;0,0,I46)</f>
        <v>0</v>
      </c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</row>
    <row r="47" spans="1:247" ht="18" customHeight="1">
      <c r="A47" s="45">
        <f t="shared" si="2"/>
        <v>41</v>
      </c>
      <c r="B47" s="107" t="s">
        <v>52</v>
      </c>
      <c r="C47" s="39"/>
      <c r="D47" s="45">
        <v>1985</v>
      </c>
      <c r="E47" s="45" t="s">
        <v>533</v>
      </c>
      <c r="F47" s="45">
        <v>1</v>
      </c>
      <c r="G47" s="126">
        <f t="shared" si="0"/>
        <v>6000000</v>
      </c>
      <c r="H47" s="28">
        <v>6000000</v>
      </c>
      <c r="I47" s="29">
        <v>0</v>
      </c>
      <c r="J47" s="20">
        <v>1</v>
      </c>
      <c r="K47" s="40">
        <v>6000000</v>
      </c>
      <c r="L47" s="29">
        <f>I47</f>
        <v>0</v>
      </c>
      <c r="M47" s="27"/>
      <c r="N47" s="27"/>
      <c r="O47" s="27"/>
      <c r="P47" s="30"/>
      <c r="Q47" s="27"/>
      <c r="R47" s="52">
        <v>10</v>
      </c>
      <c r="S47" s="31">
        <f>100%/R47</f>
        <v>0.1</v>
      </c>
      <c r="T47" s="32">
        <f>H47/R47</f>
        <v>600000</v>
      </c>
      <c r="U47" s="19">
        <f>2018-D47</f>
        <v>33</v>
      </c>
      <c r="V47" s="19"/>
      <c r="W47" s="33">
        <f>T47*U47</f>
        <v>19800000</v>
      </c>
      <c r="X47" s="26">
        <f>IF(I47&lt;0,0,I47)</f>
        <v>0</v>
      </c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</row>
    <row r="48" spans="1:247" ht="18" customHeight="1">
      <c r="A48" s="45">
        <f t="shared" si="2"/>
        <v>42</v>
      </c>
      <c r="B48" s="107" t="s">
        <v>53</v>
      </c>
      <c r="C48" s="39"/>
      <c r="D48" s="45">
        <v>1985</v>
      </c>
      <c r="E48" s="45" t="s">
        <v>533</v>
      </c>
      <c r="F48" s="45">
        <v>1</v>
      </c>
      <c r="G48" s="126">
        <f t="shared" si="0"/>
        <v>6000000</v>
      </c>
      <c r="H48" s="28">
        <v>6000000</v>
      </c>
      <c r="I48" s="29">
        <v>0</v>
      </c>
      <c r="J48" s="20">
        <v>1</v>
      </c>
      <c r="K48" s="40">
        <v>6000000</v>
      </c>
      <c r="L48" s="29">
        <f>I48</f>
        <v>0</v>
      </c>
      <c r="M48" s="27"/>
      <c r="N48" s="27"/>
      <c r="O48" s="27"/>
      <c r="P48" s="30"/>
      <c r="Q48" s="27"/>
      <c r="R48" s="52">
        <v>10</v>
      </c>
      <c r="S48" s="31">
        <f>100%/R48</f>
        <v>0.1</v>
      </c>
      <c r="T48" s="32">
        <f>H48/R48</f>
        <v>600000</v>
      </c>
      <c r="U48" s="19">
        <f>2018-D48</f>
        <v>33</v>
      </c>
      <c r="V48" s="19"/>
      <c r="W48" s="33">
        <f>T48*U48</f>
        <v>19800000</v>
      </c>
      <c r="X48" s="26">
        <f>IF(I48&lt;0,0,I48)</f>
        <v>0</v>
      </c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3"/>
      <c r="ET48" s="53"/>
      <c r="EU48" s="53"/>
      <c r="EV48" s="53"/>
      <c r="EW48" s="53"/>
      <c r="EX48" s="53"/>
      <c r="EY48" s="53"/>
      <c r="EZ48" s="53"/>
      <c r="FA48" s="53"/>
      <c r="FB48" s="53"/>
      <c r="FC48" s="53"/>
      <c r="FD48" s="53"/>
      <c r="FE48" s="53"/>
      <c r="FF48" s="53"/>
      <c r="FG48" s="53"/>
      <c r="FH48" s="53"/>
      <c r="FI48" s="53"/>
      <c r="FJ48" s="53"/>
      <c r="FK48" s="53"/>
      <c r="FL48" s="53"/>
      <c r="FM48" s="53"/>
      <c r="FN48" s="53"/>
      <c r="FO48" s="53"/>
      <c r="FP48" s="53"/>
      <c r="FQ48" s="53"/>
      <c r="FR48" s="53"/>
      <c r="FS48" s="53"/>
      <c r="FT48" s="53"/>
      <c r="FU48" s="53"/>
      <c r="FV48" s="53"/>
      <c r="FW48" s="53"/>
      <c r="FX48" s="53"/>
      <c r="FY48" s="53"/>
      <c r="FZ48" s="53"/>
      <c r="GA48" s="53"/>
      <c r="GB48" s="53"/>
      <c r="GC48" s="53"/>
      <c r="GD48" s="53"/>
      <c r="GE48" s="53"/>
      <c r="GF48" s="53"/>
      <c r="GG48" s="53"/>
      <c r="GH48" s="53"/>
      <c r="GI48" s="53"/>
      <c r="GJ48" s="53"/>
      <c r="GK48" s="53"/>
      <c r="GL48" s="53"/>
      <c r="GM48" s="53"/>
      <c r="GN48" s="53"/>
      <c r="GO48" s="53"/>
      <c r="GP48" s="53"/>
      <c r="GQ48" s="53"/>
      <c r="GR48" s="53"/>
      <c r="GS48" s="53"/>
      <c r="GT48" s="53"/>
      <c r="GU48" s="53"/>
      <c r="GV48" s="53"/>
      <c r="GW48" s="53"/>
      <c r="GX48" s="53"/>
      <c r="GY48" s="53"/>
      <c r="GZ48" s="53"/>
      <c r="HA48" s="53"/>
      <c r="HB48" s="53"/>
      <c r="HC48" s="53"/>
      <c r="HD48" s="53"/>
      <c r="HE48" s="53"/>
      <c r="HF48" s="53"/>
      <c r="HG48" s="53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53"/>
      <c r="IM48" s="53"/>
    </row>
    <row r="49" spans="1:247" ht="47.25">
      <c r="A49" s="45">
        <f t="shared" si="2"/>
        <v>43</v>
      </c>
      <c r="B49" s="107" t="s">
        <v>54</v>
      </c>
      <c r="C49" s="39"/>
      <c r="D49" s="45">
        <v>1985</v>
      </c>
      <c r="E49" s="45" t="s">
        <v>533</v>
      </c>
      <c r="F49" s="45">
        <v>1</v>
      </c>
      <c r="G49" s="126">
        <f t="shared" si="0"/>
        <v>47000000</v>
      </c>
      <c r="H49" s="28">
        <v>47000000</v>
      </c>
      <c r="I49" s="29">
        <v>0</v>
      </c>
      <c r="J49" s="20">
        <v>1</v>
      </c>
      <c r="K49" s="40">
        <v>47000000</v>
      </c>
      <c r="L49" s="29">
        <f>I49</f>
        <v>0</v>
      </c>
      <c r="M49" s="27"/>
      <c r="N49" s="27"/>
      <c r="O49" s="27"/>
      <c r="P49" s="30"/>
      <c r="Q49" s="27"/>
      <c r="R49" s="52">
        <v>10</v>
      </c>
      <c r="S49" s="31">
        <f>100%/R49</f>
        <v>0.1</v>
      </c>
      <c r="T49" s="32">
        <f>H49/R49</f>
        <v>4700000</v>
      </c>
      <c r="U49" s="19">
        <f>2018-D49</f>
        <v>33</v>
      </c>
      <c r="V49" s="19"/>
      <c r="W49" s="33">
        <f>T49*U49</f>
        <v>155100000</v>
      </c>
      <c r="X49" s="26">
        <f>IF(I49&lt;0,0,I49)</f>
        <v>0</v>
      </c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EF49" s="53"/>
      <c r="EG49" s="53"/>
      <c r="EH49" s="53"/>
      <c r="EI49" s="53"/>
      <c r="EJ49" s="53"/>
      <c r="EK49" s="53"/>
      <c r="EL49" s="53"/>
      <c r="EM49" s="53"/>
      <c r="EN49" s="53"/>
      <c r="EO49" s="53"/>
      <c r="EP49" s="53"/>
      <c r="EQ49" s="53"/>
      <c r="ER49" s="53"/>
      <c r="ES49" s="53"/>
      <c r="ET49" s="53"/>
      <c r="EU49" s="53"/>
      <c r="EV49" s="53"/>
      <c r="EW49" s="53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3"/>
      <c r="FM49" s="53"/>
      <c r="FN49" s="53"/>
      <c r="FO49" s="53"/>
      <c r="FP49" s="53"/>
      <c r="FQ49" s="53"/>
      <c r="FR49" s="53"/>
      <c r="FS49" s="53"/>
      <c r="FT49" s="53"/>
      <c r="FU49" s="53"/>
      <c r="FV49" s="53"/>
      <c r="FW49" s="53"/>
      <c r="FX49" s="53"/>
      <c r="FY49" s="53"/>
      <c r="FZ49" s="53"/>
      <c r="GA49" s="53"/>
      <c r="GB49" s="53"/>
      <c r="GC49" s="53"/>
      <c r="GD49" s="53"/>
      <c r="GE49" s="53"/>
      <c r="GF49" s="53"/>
      <c r="GG49" s="53"/>
      <c r="GH49" s="53"/>
      <c r="GI49" s="53"/>
      <c r="GJ49" s="53"/>
      <c r="GK49" s="53"/>
      <c r="GL49" s="53"/>
      <c r="GM49" s="53"/>
      <c r="GN49" s="53"/>
      <c r="GO49" s="53"/>
      <c r="GP49" s="53"/>
      <c r="GQ49" s="53"/>
      <c r="GR49" s="53"/>
      <c r="GS49" s="53"/>
      <c r="GT49" s="53"/>
      <c r="GU49" s="53"/>
      <c r="GV49" s="53"/>
      <c r="GW49" s="53"/>
      <c r="GX49" s="53"/>
      <c r="GY49" s="53"/>
      <c r="GZ49" s="53"/>
      <c r="HA49" s="53"/>
      <c r="HB49" s="53"/>
      <c r="HC49" s="53"/>
      <c r="HD49" s="53"/>
      <c r="HE49" s="53"/>
      <c r="HF49" s="53"/>
      <c r="HG49" s="53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53"/>
      <c r="IM49" s="53"/>
    </row>
    <row r="50" spans="1:247" ht="15" customHeight="1">
      <c r="A50" s="45">
        <f t="shared" si="2"/>
        <v>44</v>
      </c>
      <c r="B50" s="107" t="s">
        <v>55</v>
      </c>
      <c r="C50" s="19"/>
      <c r="D50" s="45">
        <v>2009</v>
      </c>
      <c r="E50" s="45" t="s">
        <v>533</v>
      </c>
      <c r="F50" s="45">
        <v>1</v>
      </c>
      <c r="G50" s="126">
        <f t="shared" si="0"/>
        <v>83000000</v>
      </c>
      <c r="H50" s="28">
        <v>83000000</v>
      </c>
      <c r="I50" s="29">
        <f>H50-W50</f>
        <v>8300000</v>
      </c>
      <c r="J50" s="20">
        <v>1</v>
      </c>
      <c r="K50" s="40">
        <v>83000000</v>
      </c>
      <c r="L50" s="29">
        <f>I50</f>
        <v>8300000</v>
      </c>
      <c r="M50" s="27"/>
      <c r="N50" s="27"/>
      <c r="O50" s="27"/>
      <c r="P50" s="30"/>
      <c r="Q50" s="27"/>
      <c r="R50" s="52">
        <v>10</v>
      </c>
      <c r="S50" s="31">
        <f>100%/R50</f>
        <v>0.1</v>
      </c>
      <c r="T50" s="32">
        <f>H50/R50</f>
        <v>8300000</v>
      </c>
      <c r="U50" s="19">
        <f>2018-D50</f>
        <v>9</v>
      </c>
      <c r="V50" s="19"/>
      <c r="W50" s="33">
        <f>T50*U50</f>
        <v>74700000</v>
      </c>
      <c r="X50" s="26">
        <f>IF(I50&lt;0,0,I50)</f>
        <v>8300000</v>
      </c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53"/>
      <c r="GW50" s="53"/>
      <c r="GX50" s="53"/>
      <c r="GY50" s="53"/>
      <c r="GZ50" s="53"/>
      <c r="HA50" s="5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  <c r="IL50" s="53"/>
      <c r="IM50" s="53"/>
    </row>
    <row r="51" spans="1:247" ht="15" customHeight="1">
      <c r="A51" s="45">
        <f t="shared" si="2"/>
        <v>45</v>
      </c>
      <c r="B51" s="107" t="s">
        <v>56</v>
      </c>
      <c r="C51" s="19"/>
      <c r="D51" s="45">
        <v>2001</v>
      </c>
      <c r="E51" s="45" t="s">
        <v>533</v>
      </c>
      <c r="F51" s="45">
        <v>1</v>
      </c>
      <c r="G51" s="126">
        <f t="shared" si="0"/>
        <v>11550000</v>
      </c>
      <c r="H51" s="28">
        <v>11550000</v>
      </c>
      <c r="I51" s="29">
        <v>0</v>
      </c>
      <c r="J51" s="20">
        <v>1</v>
      </c>
      <c r="K51" s="40">
        <v>11550000</v>
      </c>
      <c r="L51" s="29">
        <f>I51</f>
        <v>0</v>
      </c>
      <c r="M51" s="27"/>
      <c r="N51" s="27"/>
      <c r="O51" s="27"/>
      <c r="P51" s="30"/>
      <c r="Q51" s="27"/>
      <c r="R51" s="52">
        <v>10</v>
      </c>
      <c r="S51" s="31">
        <f>100%/R51</f>
        <v>0.1</v>
      </c>
      <c r="T51" s="32">
        <f>H51/R51</f>
        <v>1155000</v>
      </c>
      <c r="U51" s="19">
        <f>2018-D51</f>
        <v>17</v>
      </c>
      <c r="V51" s="19"/>
      <c r="W51" s="33">
        <f>T51*U51</f>
        <v>19635000</v>
      </c>
      <c r="X51" s="26">
        <f>IF(I51&lt;0,0,I51)</f>
        <v>0</v>
      </c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3"/>
      <c r="EF51" s="53"/>
      <c r="EG51" s="53"/>
      <c r="EH51" s="53"/>
      <c r="EI51" s="53"/>
      <c r="EJ51" s="53"/>
      <c r="EK51" s="53"/>
      <c r="EL51" s="53"/>
      <c r="EM51" s="53"/>
      <c r="EN51" s="53"/>
      <c r="EO51" s="53"/>
      <c r="EP51" s="53"/>
      <c r="EQ51" s="53"/>
      <c r="ER51" s="53"/>
      <c r="ES51" s="53"/>
      <c r="ET51" s="53"/>
      <c r="EU51" s="53"/>
      <c r="EV51" s="53"/>
      <c r="EW51" s="53"/>
      <c r="EX51" s="53"/>
      <c r="EY51" s="53"/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3"/>
      <c r="FR51" s="53"/>
      <c r="FS51" s="53"/>
      <c r="FT51" s="53"/>
      <c r="FU51" s="53"/>
      <c r="FV51" s="53"/>
      <c r="FW51" s="53"/>
      <c r="FX51" s="53"/>
      <c r="FY51" s="53"/>
      <c r="FZ51" s="53"/>
      <c r="GA51" s="53"/>
      <c r="GB51" s="53"/>
      <c r="GC51" s="53"/>
      <c r="GD51" s="53"/>
      <c r="GE51" s="53"/>
      <c r="GF51" s="53"/>
      <c r="GG51" s="53"/>
      <c r="GH51" s="53"/>
      <c r="GI51" s="53"/>
      <c r="GJ51" s="53"/>
      <c r="GK51" s="53"/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3"/>
      <c r="HD51" s="53"/>
      <c r="HE51" s="53"/>
      <c r="HF51" s="53"/>
      <c r="HG51" s="53"/>
      <c r="HH51" s="53"/>
      <c r="HI51" s="53"/>
      <c r="HJ51" s="53"/>
      <c r="HK51" s="53"/>
      <c r="HL51" s="53"/>
      <c r="HM51" s="53"/>
      <c r="HN51" s="53"/>
      <c r="HO51" s="53"/>
      <c r="HP51" s="53"/>
      <c r="HQ51" s="53"/>
      <c r="HR51" s="53"/>
      <c r="HS51" s="53"/>
      <c r="HT51" s="53"/>
      <c r="HU51" s="53"/>
      <c r="HV51" s="53"/>
      <c r="HW51" s="53"/>
      <c r="HX51" s="53"/>
      <c r="HY51" s="53"/>
      <c r="HZ51" s="53"/>
      <c r="IA51" s="53"/>
      <c r="IB51" s="53"/>
      <c r="IC51" s="53"/>
      <c r="ID51" s="53"/>
      <c r="IE51" s="53"/>
      <c r="IF51" s="53"/>
      <c r="IG51" s="53"/>
      <c r="IH51" s="53"/>
      <c r="II51" s="53"/>
      <c r="IJ51" s="53"/>
      <c r="IK51" s="53"/>
      <c r="IL51" s="53"/>
      <c r="IM51" s="53"/>
    </row>
    <row r="52" spans="1:247" ht="15" customHeight="1">
      <c r="A52" s="45">
        <f t="shared" si="2"/>
        <v>46</v>
      </c>
      <c r="B52" s="107" t="s">
        <v>57</v>
      </c>
      <c r="C52" s="19"/>
      <c r="D52" s="45">
        <v>2008</v>
      </c>
      <c r="E52" s="45" t="s">
        <v>533</v>
      </c>
      <c r="F52" s="45">
        <v>1</v>
      </c>
      <c r="G52" s="126">
        <f t="shared" si="0"/>
        <v>698040000</v>
      </c>
      <c r="H52" s="28">
        <v>698040000</v>
      </c>
      <c r="I52" s="29">
        <f>H52-W52</f>
        <v>0</v>
      </c>
      <c r="J52" s="20">
        <v>1</v>
      </c>
      <c r="K52" s="40">
        <v>698040000</v>
      </c>
      <c r="L52" s="29">
        <f>I52</f>
        <v>0</v>
      </c>
      <c r="M52" s="27"/>
      <c r="N52" s="27"/>
      <c r="O52" s="27"/>
      <c r="P52" s="30"/>
      <c r="Q52" s="27"/>
      <c r="R52" s="52">
        <v>10</v>
      </c>
      <c r="S52" s="31">
        <f>100%/R52</f>
        <v>0.1</v>
      </c>
      <c r="T52" s="32">
        <f>H52/R52</f>
        <v>69804000</v>
      </c>
      <c r="U52" s="19">
        <f>2018-D52</f>
        <v>10</v>
      </c>
      <c r="V52" s="19"/>
      <c r="W52" s="33">
        <f>T52*U52</f>
        <v>698040000</v>
      </c>
      <c r="X52" s="26">
        <f>IF(I52&lt;0,0,I52)</f>
        <v>0</v>
      </c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  <c r="ED52" s="53"/>
      <c r="EE52" s="53"/>
      <c r="EF52" s="53"/>
      <c r="EG52" s="53"/>
      <c r="EH52" s="53"/>
      <c r="EI52" s="53"/>
      <c r="EJ52" s="53"/>
      <c r="EK52" s="53"/>
      <c r="EL52" s="53"/>
      <c r="EM52" s="53"/>
      <c r="EN52" s="53"/>
      <c r="EO52" s="53"/>
      <c r="EP52" s="53"/>
      <c r="EQ52" s="53"/>
      <c r="ER52" s="53"/>
      <c r="ES52" s="53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53"/>
      <c r="FE52" s="53"/>
      <c r="FF52" s="53"/>
      <c r="FG52" s="53"/>
      <c r="FH52" s="53"/>
      <c r="FI52" s="53"/>
      <c r="FJ52" s="53"/>
      <c r="FK52" s="53"/>
      <c r="FL52" s="53"/>
      <c r="FM52" s="53"/>
      <c r="FN52" s="53"/>
      <c r="FO52" s="53"/>
      <c r="FP52" s="53"/>
      <c r="FQ52" s="53"/>
      <c r="FR52" s="53"/>
      <c r="FS52" s="53"/>
      <c r="FT52" s="53"/>
      <c r="FU52" s="53"/>
      <c r="FV52" s="53"/>
      <c r="FW52" s="53"/>
      <c r="FX52" s="53"/>
      <c r="FY52" s="53"/>
      <c r="FZ52" s="53"/>
      <c r="GA52" s="53"/>
      <c r="GB52" s="53"/>
      <c r="GC52" s="53"/>
      <c r="GD52" s="53"/>
      <c r="GE52" s="53"/>
      <c r="GF52" s="53"/>
      <c r="GG52" s="53"/>
      <c r="GH52" s="53"/>
      <c r="GI52" s="53"/>
      <c r="GJ52" s="53"/>
      <c r="GK52" s="53"/>
      <c r="GL52" s="53"/>
      <c r="GM52" s="53"/>
      <c r="GN52" s="53"/>
      <c r="GO52" s="53"/>
      <c r="GP52" s="53"/>
      <c r="GQ52" s="53"/>
      <c r="GR52" s="53"/>
      <c r="GS52" s="53"/>
      <c r="GT52" s="53"/>
      <c r="GU52" s="53"/>
      <c r="GV52" s="53"/>
      <c r="GW52" s="53"/>
      <c r="GX52" s="53"/>
      <c r="GY52" s="53"/>
      <c r="GZ52" s="53"/>
      <c r="HA52" s="53"/>
      <c r="HB52" s="53"/>
      <c r="HC52" s="53"/>
      <c r="HD52" s="53"/>
      <c r="HE52" s="53"/>
      <c r="HF52" s="53"/>
      <c r="HG52" s="53"/>
      <c r="HH52" s="53"/>
      <c r="HI52" s="53"/>
      <c r="HJ52" s="53"/>
      <c r="HK52" s="53"/>
      <c r="HL52" s="53"/>
      <c r="HM52" s="53"/>
      <c r="HN52" s="53"/>
      <c r="HO52" s="53"/>
      <c r="HP52" s="53"/>
      <c r="HQ52" s="53"/>
      <c r="HR52" s="53"/>
      <c r="HS52" s="53"/>
      <c r="HT52" s="53"/>
      <c r="HU52" s="53"/>
      <c r="HV52" s="53"/>
      <c r="HW52" s="53"/>
      <c r="HX52" s="53"/>
      <c r="HY52" s="53"/>
      <c r="HZ52" s="53"/>
      <c r="IA52" s="53"/>
      <c r="IB52" s="53"/>
      <c r="IC52" s="53"/>
      <c r="ID52" s="53"/>
      <c r="IE52" s="53"/>
      <c r="IF52" s="53"/>
      <c r="IG52" s="53"/>
      <c r="IH52" s="53"/>
      <c r="II52" s="53"/>
      <c r="IJ52" s="53"/>
      <c r="IK52" s="53"/>
      <c r="IL52" s="53"/>
      <c r="IM52" s="53"/>
    </row>
    <row r="53" spans="1:247" ht="31.5">
      <c r="A53" s="45">
        <f t="shared" si="2"/>
        <v>47</v>
      </c>
      <c r="B53" s="107" t="s">
        <v>58</v>
      </c>
      <c r="C53" s="19"/>
      <c r="D53" s="45">
        <v>2008</v>
      </c>
      <c r="E53" s="45" t="s">
        <v>533</v>
      </c>
      <c r="F53" s="45">
        <v>1</v>
      </c>
      <c r="G53" s="126">
        <f t="shared" si="0"/>
        <v>1607340000</v>
      </c>
      <c r="H53" s="28">
        <v>1607340000</v>
      </c>
      <c r="I53" s="29">
        <f>H53-W53</f>
        <v>0</v>
      </c>
      <c r="J53" s="20">
        <v>1</v>
      </c>
      <c r="K53" s="40">
        <v>1607340000</v>
      </c>
      <c r="L53" s="29">
        <f>I53</f>
        <v>0</v>
      </c>
      <c r="M53" s="27"/>
      <c r="N53" s="27"/>
      <c r="O53" s="27"/>
      <c r="P53" s="30"/>
      <c r="Q53" s="27"/>
      <c r="R53" s="52">
        <v>10</v>
      </c>
      <c r="S53" s="31">
        <f>100%/R53</f>
        <v>0.1</v>
      </c>
      <c r="T53" s="32">
        <f>H53/R53</f>
        <v>160734000</v>
      </c>
      <c r="U53" s="19">
        <f>2018-D53</f>
        <v>10</v>
      </c>
      <c r="V53" s="19"/>
      <c r="W53" s="33">
        <f>T53*U53</f>
        <v>1607340000</v>
      </c>
      <c r="X53" s="26">
        <f>IF(I53&lt;0,0,I53)</f>
        <v>0</v>
      </c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3"/>
      <c r="HA53" s="53"/>
      <c r="HB53" s="53"/>
      <c r="HC53" s="53"/>
      <c r="HD53" s="53"/>
      <c r="HE53" s="53"/>
      <c r="HF53" s="53"/>
      <c r="HG53" s="53"/>
      <c r="HH53" s="53"/>
      <c r="HI53" s="53"/>
      <c r="HJ53" s="53"/>
      <c r="HK53" s="53"/>
      <c r="HL53" s="53"/>
      <c r="HM53" s="53"/>
      <c r="HN53" s="53"/>
      <c r="HO53" s="53"/>
      <c r="HP53" s="53"/>
      <c r="HQ53" s="53"/>
      <c r="HR53" s="53"/>
      <c r="HS53" s="53"/>
      <c r="HT53" s="53"/>
      <c r="HU53" s="53"/>
      <c r="HV53" s="53"/>
      <c r="HW53" s="53"/>
      <c r="HX53" s="53"/>
      <c r="HY53" s="53"/>
      <c r="HZ53" s="53"/>
      <c r="IA53" s="53"/>
      <c r="IB53" s="53"/>
      <c r="IC53" s="53"/>
      <c r="ID53" s="53"/>
      <c r="IE53" s="53"/>
      <c r="IF53" s="53"/>
      <c r="IG53" s="53"/>
      <c r="IH53" s="53"/>
      <c r="II53" s="53"/>
      <c r="IJ53" s="53"/>
      <c r="IK53" s="53"/>
      <c r="IL53" s="53"/>
      <c r="IM53" s="53"/>
    </row>
    <row r="54" spans="1:247">
      <c r="A54" s="45">
        <f t="shared" si="2"/>
        <v>48</v>
      </c>
      <c r="B54" s="107" t="s">
        <v>59</v>
      </c>
      <c r="C54" s="39"/>
      <c r="D54" s="45">
        <v>1985</v>
      </c>
      <c r="E54" s="45" t="s">
        <v>533</v>
      </c>
      <c r="F54" s="45">
        <v>1</v>
      </c>
      <c r="G54" s="126">
        <f t="shared" si="0"/>
        <v>29000000</v>
      </c>
      <c r="H54" s="28">
        <v>29000000</v>
      </c>
      <c r="I54" s="29">
        <v>0</v>
      </c>
      <c r="J54" s="20">
        <v>1</v>
      </c>
      <c r="K54" s="40">
        <v>29000000</v>
      </c>
      <c r="L54" s="29">
        <f>I54</f>
        <v>0</v>
      </c>
      <c r="M54" s="27"/>
      <c r="N54" s="27"/>
      <c r="O54" s="27"/>
      <c r="P54" s="30"/>
      <c r="Q54" s="27"/>
      <c r="R54" s="52">
        <v>10</v>
      </c>
      <c r="S54" s="31">
        <f>100%/R54</f>
        <v>0.1</v>
      </c>
      <c r="T54" s="32">
        <f>H54/R54</f>
        <v>2900000</v>
      </c>
      <c r="U54" s="19">
        <f>2018-D54</f>
        <v>33</v>
      </c>
      <c r="V54" s="19"/>
      <c r="W54" s="33">
        <f>T54*U54</f>
        <v>95700000</v>
      </c>
      <c r="X54" s="26">
        <f>IF(I54&lt;0,0,I54)</f>
        <v>0</v>
      </c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53"/>
      <c r="HA54" s="53"/>
      <c r="HB54" s="53"/>
      <c r="HC54" s="53"/>
      <c r="HD54" s="53"/>
      <c r="HE54" s="53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</row>
    <row r="55" spans="1:247">
      <c r="A55" s="45">
        <f t="shared" si="2"/>
        <v>49</v>
      </c>
      <c r="B55" s="107" t="s">
        <v>60</v>
      </c>
      <c r="C55" s="39"/>
      <c r="D55" s="45">
        <v>1985</v>
      </c>
      <c r="E55" s="45" t="s">
        <v>533</v>
      </c>
      <c r="F55" s="45">
        <v>1</v>
      </c>
      <c r="G55" s="126">
        <f t="shared" si="0"/>
        <v>23050000</v>
      </c>
      <c r="H55" s="28">
        <v>23050000</v>
      </c>
      <c r="I55" s="29">
        <v>0</v>
      </c>
      <c r="J55" s="20">
        <v>1</v>
      </c>
      <c r="K55" s="40">
        <v>23050000</v>
      </c>
      <c r="L55" s="29">
        <f>I55</f>
        <v>0</v>
      </c>
      <c r="M55" s="27"/>
      <c r="N55" s="27"/>
      <c r="O55" s="27"/>
      <c r="P55" s="30"/>
      <c r="Q55" s="27"/>
      <c r="R55" s="52">
        <v>10</v>
      </c>
      <c r="S55" s="31">
        <f>100%/R55</f>
        <v>0.1</v>
      </c>
      <c r="T55" s="32">
        <f>H55/R55</f>
        <v>2305000</v>
      </c>
      <c r="U55" s="19">
        <f>2018-D55</f>
        <v>33</v>
      </c>
      <c r="V55" s="19"/>
      <c r="W55" s="33">
        <f>T55*U55</f>
        <v>76065000</v>
      </c>
      <c r="X55" s="26">
        <f>IF(I55&lt;0,0,I55)</f>
        <v>0</v>
      </c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53"/>
      <c r="EX55" s="53"/>
      <c r="EY55" s="53"/>
      <c r="EZ55" s="53"/>
      <c r="FA55" s="53"/>
      <c r="FB55" s="53"/>
      <c r="FC55" s="53"/>
      <c r="FD55" s="53"/>
      <c r="FE55" s="53"/>
      <c r="FF55" s="53"/>
      <c r="FG55" s="53"/>
      <c r="FH55" s="53"/>
      <c r="FI55" s="53"/>
      <c r="FJ55" s="53"/>
      <c r="FK55" s="53"/>
      <c r="FL55" s="53"/>
      <c r="FM55" s="53"/>
      <c r="FN55" s="53"/>
      <c r="FO55" s="53"/>
      <c r="FP55" s="53"/>
      <c r="FQ55" s="53"/>
      <c r="FR55" s="53"/>
      <c r="FS55" s="53"/>
      <c r="FT55" s="53"/>
      <c r="FU55" s="53"/>
      <c r="FV55" s="53"/>
      <c r="FW55" s="53"/>
      <c r="FX55" s="53"/>
      <c r="FY55" s="53"/>
      <c r="FZ55" s="53"/>
      <c r="GA55" s="53"/>
      <c r="GB55" s="53"/>
      <c r="GC55" s="53"/>
      <c r="GD55" s="53"/>
      <c r="GE55" s="53"/>
      <c r="GF55" s="53"/>
      <c r="GG55" s="53"/>
      <c r="GH55" s="53"/>
      <c r="GI55" s="53"/>
      <c r="GJ55" s="53"/>
      <c r="GK55" s="53"/>
      <c r="GL55" s="53"/>
      <c r="GM55" s="53"/>
      <c r="GN55" s="53"/>
      <c r="GO55" s="53"/>
      <c r="GP55" s="53"/>
      <c r="GQ55" s="53"/>
      <c r="GR55" s="53"/>
      <c r="GS55" s="53"/>
      <c r="GT55" s="53"/>
      <c r="GU55" s="53"/>
      <c r="GV55" s="53"/>
      <c r="GW55" s="53"/>
      <c r="GX55" s="53"/>
      <c r="GY55" s="53"/>
      <c r="GZ55" s="53"/>
      <c r="HA55" s="53"/>
      <c r="HB55" s="53"/>
      <c r="HC55" s="53"/>
      <c r="HD55" s="53"/>
      <c r="HE55" s="53"/>
      <c r="HF55" s="53"/>
      <c r="HG55" s="53"/>
      <c r="HH55" s="53"/>
      <c r="HI55" s="53"/>
      <c r="HJ55" s="53"/>
      <c r="HK55" s="53"/>
      <c r="HL55" s="53"/>
      <c r="HM55" s="53"/>
      <c r="HN55" s="53"/>
      <c r="HO55" s="53"/>
      <c r="HP55" s="53"/>
      <c r="HQ55" s="53"/>
      <c r="HR55" s="53"/>
      <c r="HS55" s="53"/>
      <c r="HT55" s="53"/>
      <c r="HU55" s="53"/>
      <c r="HV55" s="53"/>
      <c r="HW55" s="53"/>
      <c r="HX55" s="53"/>
      <c r="HY55" s="53"/>
      <c r="HZ55" s="53"/>
      <c r="IA55" s="53"/>
      <c r="IB55" s="53"/>
      <c r="IC55" s="53"/>
      <c r="ID55" s="53"/>
      <c r="IE55" s="53"/>
      <c r="IF55" s="53"/>
      <c r="IG55" s="53"/>
      <c r="IH55" s="53"/>
      <c r="II55" s="53"/>
      <c r="IJ55" s="53"/>
      <c r="IK55" s="53"/>
      <c r="IL55" s="53"/>
      <c r="IM55" s="53"/>
    </row>
    <row r="56" spans="1:247">
      <c r="A56" s="45">
        <f t="shared" si="2"/>
        <v>50</v>
      </c>
      <c r="B56" s="107" t="s">
        <v>61</v>
      </c>
      <c r="C56" s="39"/>
      <c r="D56" s="45">
        <v>1985</v>
      </c>
      <c r="E56" s="45" t="s">
        <v>533</v>
      </c>
      <c r="F56" s="45">
        <v>3</v>
      </c>
      <c r="G56" s="126">
        <f t="shared" si="0"/>
        <v>28000000</v>
      </c>
      <c r="H56" s="28">
        <v>84000000</v>
      </c>
      <c r="I56" s="29">
        <v>0</v>
      </c>
      <c r="J56" s="20">
        <v>1</v>
      </c>
      <c r="K56" s="40">
        <v>28000000</v>
      </c>
      <c r="L56" s="29">
        <f>I56</f>
        <v>0</v>
      </c>
      <c r="M56" s="27"/>
      <c r="N56" s="27"/>
      <c r="O56" s="27"/>
      <c r="P56" s="30"/>
      <c r="Q56" s="27"/>
      <c r="R56" s="52">
        <v>10</v>
      </c>
      <c r="S56" s="31">
        <f>100%/R56</f>
        <v>0.1</v>
      </c>
      <c r="T56" s="32">
        <f>H56/R56</f>
        <v>8400000</v>
      </c>
      <c r="U56" s="19">
        <f>2018-D56</f>
        <v>33</v>
      </c>
      <c r="V56" s="19"/>
      <c r="W56" s="33">
        <f>T56*U56</f>
        <v>277200000</v>
      </c>
      <c r="X56" s="26">
        <f>IF(I56&lt;0,0,I56)</f>
        <v>0</v>
      </c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  <c r="ED56" s="53"/>
      <c r="EE56" s="53"/>
      <c r="EF56" s="53"/>
      <c r="EG56" s="53"/>
      <c r="EH56" s="53"/>
      <c r="EI56" s="53"/>
      <c r="EJ56" s="53"/>
      <c r="EK56" s="53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H56" s="53"/>
      <c r="FI56" s="53"/>
      <c r="FJ56" s="53"/>
      <c r="FK56" s="53"/>
      <c r="FL56" s="53"/>
      <c r="FM56" s="53"/>
      <c r="FN56" s="53"/>
      <c r="FO56" s="53"/>
      <c r="FP56" s="53"/>
      <c r="FQ56" s="53"/>
      <c r="FR56" s="53"/>
      <c r="FS56" s="53"/>
      <c r="FT56" s="53"/>
      <c r="FU56" s="53"/>
      <c r="FV56" s="53"/>
      <c r="FW56" s="53"/>
      <c r="FX56" s="53"/>
      <c r="FY56" s="53"/>
      <c r="FZ56" s="53"/>
      <c r="GA56" s="53"/>
      <c r="GB56" s="53"/>
      <c r="GC56" s="53"/>
      <c r="GD56" s="53"/>
      <c r="GE56" s="53"/>
      <c r="GF56" s="53"/>
      <c r="GG56" s="53"/>
      <c r="GH56" s="53"/>
      <c r="GI56" s="53"/>
      <c r="GJ56" s="53"/>
      <c r="GK56" s="53"/>
      <c r="GL56" s="53"/>
      <c r="GM56" s="53"/>
      <c r="GN56" s="53"/>
      <c r="GO56" s="53"/>
      <c r="GP56" s="53"/>
      <c r="GQ56" s="53"/>
      <c r="GR56" s="53"/>
      <c r="GS56" s="53"/>
      <c r="GT56" s="53"/>
      <c r="GU56" s="53"/>
      <c r="GV56" s="53"/>
      <c r="GW56" s="53"/>
      <c r="GX56" s="53"/>
      <c r="GY56" s="53"/>
      <c r="GZ56" s="53"/>
      <c r="HA56" s="53"/>
      <c r="HB56" s="53"/>
      <c r="HC56" s="53"/>
      <c r="HD56" s="53"/>
      <c r="HE56" s="53"/>
      <c r="HF56" s="53"/>
      <c r="HG56" s="53"/>
      <c r="HH56" s="53"/>
      <c r="HI56" s="53"/>
      <c r="HJ56" s="53"/>
      <c r="HK56" s="53"/>
      <c r="HL56" s="53"/>
      <c r="HM56" s="53"/>
      <c r="HN56" s="53"/>
      <c r="HO56" s="53"/>
      <c r="HP56" s="53"/>
      <c r="HQ56" s="53"/>
      <c r="HR56" s="53"/>
      <c r="HS56" s="53"/>
      <c r="HT56" s="53"/>
      <c r="HU56" s="53"/>
      <c r="HV56" s="53"/>
      <c r="HW56" s="53"/>
      <c r="HX56" s="53"/>
      <c r="HY56" s="53"/>
      <c r="HZ56" s="53"/>
      <c r="IA56" s="53"/>
      <c r="IB56" s="53"/>
      <c r="IC56" s="53"/>
      <c r="ID56" s="53"/>
      <c r="IE56" s="53"/>
      <c r="IF56" s="53"/>
      <c r="IG56" s="53"/>
      <c r="IH56" s="53"/>
      <c r="II56" s="53"/>
      <c r="IJ56" s="53"/>
      <c r="IK56" s="53"/>
      <c r="IL56" s="53"/>
      <c r="IM56" s="53"/>
    </row>
    <row r="57" spans="1:247">
      <c r="A57" s="45">
        <f t="shared" si="2"/>
        <v>51</v>
      </c>
      <c r="B57" s="108" t="s">
        <v>62</v>
      </c>
      <c r="C57" s="19"/>
      <c r="D57" s="45">
        <v>2010</v>
      </c>
      <c r="E57" s="45" t="s">
        <v>533</v>
      </c>
      <c r="F57" s="45">
        <v>10</v>
      </c>
      <c r="G57" s="126">
        <f t="shared" si="0"/>
        <v>230000000</v>
      </c>
      <c r="H57" s="35">
        <v>2300000000</v>
      </c>
      <c r="I57" s="29">
        <f>H57-W57</f>
        <v>460000000</v>
      </c>
      <c r="J57" s="20">
        <v>1</v>
      </c>
      <c r="K57" s="40">
        <v>230000000</v>
      </c>
      <c r="L57" s="29">
        <f>I57</f>
        <v>460000000</v>
      </c>
      <c r="M57" s="27"/>
      <c r="N57" s="27"/>
      <c r="O57" s="27"/>
      <c r="P57" s="30"/>
      <c r="Q57" s="27"/>
      <c r="R57" s="52">
        <v>10</v>
      </c>
      <c r="S57" s="31">
        <f>100%/R57</f>
        <v>0.1</v>
      </c>
      <c r="T57" s="32">
        <f>H57/R57</f>
        <v>230000000</v>
      </c>
      <c r="U57" s="19">
        <f>2018-D57</f>
        <v>8</v>
      </c>
      <c r="V57" s="19"/>
      <c r="W57" s="33">
        <f>T57*U57</f>
        <v>1840000000</v>
      </c>
      <c r="X57" s="26">
        <f>IF(I57&lt;0,0,I57)</f>
        <v>460000000</v>
      </c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  <c r="ED57" s="53"/>
      <c r="EE57" s="53"/>
      <c r="EF57" s="53"/>
      <c r="EG57" s="53"/>
      <c r="EH57" s="53"/>
      <c r="EI57" s="53"/>
      <c r="EJ57" s="53"/>
      <c r="EK57" s="53"/>
      <c r="EL57" s="53"/>
      <c r="EM57" s="53"/>
      <c r="EN57" s="53"/>
      <c r="EO57" s="53"/>
      <c r="EP57" s="53"/>
      <c r="EQ57" s="53"/>
      <c r="ER57" s="53"/>
      <c r="ES57" s="53"/>
      <c r="ET57" s="53"/>
      <c r="EU57" s="53"/>
      <c r="EV57" s="53"/>
      <c r="EW57" s="53"/>
      <c r="EX57" s="53"/>
      <c r="EY57" s="53"/>
      <c r="EZ57" s="53"/>
      <c r="FA57" s="53"/>
      <c r="FB57" s="53"/>
      <c r="FC57" s="53"/>
      <c r="FD57" s="53"/>
      <c r="FE57" s="53"/>
      <c r="FF57" s="53"/>
      <c r="FG57" s="53"/>
      <c r="FH57" s="53"/>
      <c r="FI57" s="53"/>
      <c r="FJ57" s="53"/>
      <c r="FK57" s="53"/>
      <c r="FL57" s="53"/>
      <c r="FM57" s="53"/>
      <c r="FN57" s="53"/>
      <c r="FO57" s="53"/>
      <c r="FP57" s="53"/>
      <c r="FQ57" s="53"/>
      <c r="FR57" s="53"/>
      <c r="FS57" s="53"/>
      <c r="FT57" s="53"/>
      <c r="FU57" s="53"/>
      <c r="FV57" s="53"/>
      <c r="FW57" s="53"/>
      <c r="FX57" s="53"/>
      <c r="FY57" s="53"/>
      <c r="FZ57" s="53"/>
      <c r="GA57" s="53"/>
      <c r="GB57" s="53"/>
      <c r="GC57" s="53"/>
      <c r="GD57" s="53"/>
      <c r="GE57" s="53"/>
      <c r="GF57" s="53"/>
      <c r="GG57" s="53"/>
      <c r="GH57" s="53"/>
      <c r="GI57" s="53"/>
      <c r="GJ57" s="53"/>
      <c r="GK57" s="53"/>
      <c r="GL57" s="53"/>
      <c r="GM57" s="53"/>
      <c r="GN57" s="53"/>
      <c r="GO57" s="53"/>
      <c r="GP57" s="53"/>
      <c r="GQ57" s="53"/>
      <c r="GR57" s="53"/>
      <c r="GS57" s="53"/>
      <c r="GT57" s="53"/>
      <c r="GU57" s="53"/>
      <c r="GV57" s="53"/>
      <c r="GW57" s="53"/>
      <c r="GX57" s="53"/>
      <c r="GY57" s="53"/>
      <c r="GZ57" s="53"/>
      <c r="HA57" s="53"/>
      <c r="HB57" s="53"/>
      <c r="HC57" s="53"/>
      <c r="HD57" s="53"/>
      <c r="HE57" s="53"/>
      <c r="HF57" s="53"/>
      <c r="HG57" s="53"/>
      <c r="HH57" s="53"/>
      <c r="HI57" s="53"/>
      <c r="HJ57" s="53"/>
      <c r="HK57" s="53"/>
      <c r="HL57" s="53"/>
      <c r="HM57" s="53"/>
      <c r="HN57" s="53"/>
      <c r="HO57" s="53"/>
      <c r="HP57" s="53"/>
      <c r="HQ57" s="53"/>
      <c r="HR57" s="53"/>
      <c r="HS57" s="53"/>
      <c r="HT57" s="53"/>
      <c r="HU57" s="53"/>
      <c r="HV57" s="53"/>
      <c r="HW57" s="53"/>
      <c r="HX57" s="53"/>
      <c r="HY57" s="53"/>
      <c r="HZ57" s="53"/>
      <c r="IA57" s="53"/>
      <c r="IB57" s="53"/>
      <c r="IC57" s="53"/>
      <c r="ID57" s="53"/>
      <c r="IE57" s="53"/>
      <c r="IF57" s="53"/>
      <c r="IG57" s="53"/>
      <c r="IH57" s="53"/>
      <c r="II57" s="53"/>
      <c r="IJ57" s="53"/>
      <c r="IK57" s="53"/>
      <c r="IL57" s="53"/>
      <c r="IM57" s="53"/>
    </row>
    <row r="58" spans="1:247" ht="31.5">
      <c r="A58" s="45">
        <f t="shared" si="2"/>
        <v>52</v>
      </c>
      <c r="B58" s="107" t="s">
        <v>63</v>
      </c>
      <c r="C58" s="19"/>
      <c r="D58" s="45">
        <v>2011</v>
      </c>
      <c r="E58" s="45" t="s">
        <v>533</v>
      </c>
      <c r="F58" s="45">
        <v>1</v>
      </c>
      <c r="G58" s="126">
        <f t="shared" si="0"/>
        <v>1066607000</v>
      </c>
      <c r="H58" s="28">
        <v>1066607000</v>
      </c>
      <c r="I58" s="29">
        <f>H58-W58</f>
        <v>319982100</v>
      </c>
      <c r="J58" s="20">
        <v>1</v>
      </c>
      <c r="K58" s="40">
        <v>1066607000</v>
      </c>
      <c r="L58" s="29">
        <f>I58</f>
        <v>319982100</v>
      </c>
      <c r="M58" s="27"/>
      <c r="N58" s="27"/>
      <c r="O58" s="27"/>
      <c r="P58" s="30"/>
      <c r="Q58" s="27"/>
      <c r="R58" s="52">
        <v>10</v>
      </c>
      <c r="S58" s="31">
        <f>100%/R58</f>
        <v>0.1</v>
      </c>
      <c r="T58" s="32">
        <f>H58/R58</f>
        <v>106660700</v>
      </c>
      <c r="U58" s="19">
        <f>2018-D58</f>
        <v>7</v>
      </c>
      <c r="V58" s="19"/>
      <c r="W58" s="33">
        <f>T58*U58</f>
        <v>746624900</v>
      </c>
      <c r="X58" s="26">
        <f>IF(I58&lt;0,0,I58)</f>
        <v>319982100</v>
      </c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3"/>
      <c r="EH58" s="53"/>
      <c r="EI58" s="53"/>
      <c r="EJ58" s="53"/>
      <c r="EK58" s="53"/>
      <c r="EL58" s="53"/>
      <c r="EM58" s="53"/>
      <c r="EN58" s="53"/>
      <c r="EO58" s="53"/>
      <c r="EP58" s="53"/>
      <c r="EQ58" s="53"/>
      <c r="ER58" s="53"/>
      <c r="ES58" s="53"/>
      <c r="ET58" s="53"/>
      <c r="EU58" s="53"/>
      <c r="EV58" s="53"/>
      <c r="EW58" s="53"/>
      <c r="EX58" s="53"/>
      <c r="EY58" s="53"/>
      <c r="EZ58" s="53"/>
      <c r="FA58" s="53"/>
      <c r="FB58" s="53"/>
      <c r="FC58" s="53"/>
      <c r="FD58" s="53"/>
      <c r="FE58" s="53"/>
      <c r="FF58" s="53"/>
      <c r="FG58" s="53"/>
      <c r="FH58" s="53"/>
      <c r="FI58" s="53"/>
      <c r="FJ58" s="53"/>
      <c r="FK58" s="53"/>
      <c r="FL58" s="53"/>
      <c r="FM58" s="53"/>
      <c r="FN58" s="53"/>
      <c r="FO58" s="53"/>
      <c r="FP58" s="53"/>
      <c r="FQ58" s="53"/>
      <c r="FR58" s="53"/>
      <c r="FS58" s="53"/>
      <c r="FT58" s="53"/>
      <c r="FU58" s="53"/>
      <c r="FV58" s="53"/>
      <c r="FW58" s="53"/>
      <c r="FX58" s="53"/>
      <c r="FY58" s="53"/>
      <c r="FZ58" s="53"/>
      <c r="GA58" s="53"/>
      <c r="GB58" s="53"/>
      <c r="GC58" s="53"/>
      <c r="GD58" s="53"/>
      <c r="GE58" s="53"/>
      <c r="GF58" s="53"/>
      <c r="GG58" s="53"/>
      <c r="GH58" s="53"/>
      <c r="GI58" s="53"/>
      <c r="GJ58" s="53"/>
      <c r="GK58" s="53"/>
      <c r="GL58" s="53"/>
      <c r="GM58" s="53"/>
      <c r="GN58" s="53"/>
      <c r="GO58" s="53"/>
      <c r="GP58" s="53"/>
      <c r="GQ58" s="53"/>
      <c r="GR58" s="53"/>
      <c r="GS58" s="53"/>
      <c r="GT58" s="53"/>
      <c r="GU58" s="53"/>
      <c r="GV58" s="53"/>
      <c r="GW58" s="53"/>
      <c r="GX58" s="53"/>
      <c r="GY58" s="53"/>
      <c r="GZ58" s="53"/>
      <c r="HA58" s="53"/>
      <c r="HB58" s="53"/>
      <c r="HC58" s="53"/>
      <c r="HD58" s="53"/>
      <c r="HE58" s="53"/>
      <c r="HF58" s="53"/>
      <c r="HG58" s="53"/>
      <c r="HH58" s="53"/>
      <c r="HI58" s="53"/>
      <c r="HJ58" s="53"/>
      <c r="HK58" s="53"/>
      <c r="HL58" s="53"/>
      <c r="HM58" s="53"/>
      <c r="HN58" s="53"/>
      <c r="HO58" s="53"/>
      <c r="HP58" s="53"/>
      <c r="HQ58" s="53"/>
      <c r="HR58" s="53"/>
      <c r="HS58" s="53"/>
      <c r="HT58" s="53"/>
      <c r="HU58" s="53"/>
      <c r="HV58" s="53"/>
      <c r="HW58" s="53"/>
      <c r="HX58" s="53"/>
      <c r="HY58" s="53"/>
      <c r="HZ58" s="53"/>
      <c r="IA58" s="53"/>
      <c r="IB58" s="53"/>
      <c r="IC58" s="53"/>
      <c r="ID58" s="53"/>
      <c r="IE58" s="53"/>
      <c r="IF58" s="53"/>
      <c r="IG58" s="53"/>
      <c r="IH58" s="53"/>
      <c r="II58" s="53"/>
      <c r="IJ58" s="53"/>
      <c r="IK58" s="53"/>
      <c r="IL58" s="53"/>
      <c r="IM58" s="53"/>
    </row>
    <row r="59" spans="1:247">
      <c r="A59" s="45">
        <f t="shared" si="2"/>
        <v>53</v>
      </c>
      <c r="B59" s="107" t="s">
        <v>64</v>
      </c>
      <c r="C59" s="19"/>
      <c r="D59" s="45">
        <v>2007</v>
      </c>
      <c r="E59" s="45" t="s">
        <v>533</v>
      </c>
      <c r="F59" s="45">
        <v>1</v>
      </c>
      <c r="G59" s="126">
        <f t="shared" si="0"/>
        <v>1321950000</v>
      </c>
      <c r="H59" s="28">
        <v>1321950000</v>
      </c>
      <c r="I59" s="29">
        <v>0</v>
      </c>
      <c r="J59" s="20">
        <v>1</v>
      </c>
      <c r="K59" s="40">
        <v>1321950000</v>
      </c>
      <c r="L59" s="29">
        <f>I59</f>
        <v>0</v>
      </c>
      <c r="M59" s="27"/>
      <c r="N59" s="27"/>
      <c r="O59" s="27"/>
      <c r="P59" s="30"/>
      <c r="Q59" s="27"/>
      <c r="R59" s="52">
        <v>10</v>
      </c>
      <c r="S59" s="31">
        <f>100%/R59</f>
        <v>0.1</v>
      </c>
      <c r="T59" s="32">
        <f>H59/R59</f>
        <v>132195000</v>
      </c>
      <c r="U59" s="19">
        <f>2018-D59</f>
        <v>11</v>
      </c>
      <c r="V59" s="19"/>
      <c r="W59" s="33">
        <f>T59*U59</f>
        <v>1454145000</v>
      </c>
      <c r="X59" s="26">
        <f>IF(I59&lt;0,0,I59)</f>
        <v>0</v>
      </c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53"/>
      <c r="EE59" s="53"/>
      <c r="EF59" s="53"/>
      <c r="EG59" s="53"/>
      <c r="EH59" s="53"/>
      <c r="EI59" s="53"/>
      <c r="EJ59" s="53"/>
      <c r="EK59" s="53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H59" s="53"/>
      <c r="FI59" s="53"/>
      <c r="FJ59" s="53"/>
      <c r="FK59" s="53"/>
      <c r="FL59" s="53"/>
      <c r="FM59" s="53"/>
      <c r="FN59" s="53"/>
      <c r="FO59" s="53"/>
      <c r="FP59" s="53"/>
      <c r="FQ59" s="53"/>
      <c r="FR59" s="53"/>
      <c r="FS59" s="53"/>
      <c r="FT59" s="53"/>
      <c r="FU59" s="53"/>
      <c r="FV59" s="53"/>
      <c r="FW59" s="53"/>
      <c r="FX59" s="53"/>
      <c r="FY59" s="53"/>
      <c r="FZ59" s="53"/>
      <c r="GA59" s="53"/>
      <c r="GB59" s="53"/>
      <c r="GC59" s="53"/>
      <c r="GD59" s="53"/>
      <c r="GE59" s="53"/>
      <c r="GF59" s="53"/>
      <c r="GG59" s="53"/>
      <c r="GH59" s="53"/>
      <c r="GI59" s="53"/>
      <c r="GJ59" s="53"/>
      <c r="GK59" s="53"/>
      <c r="GL59" s="53"/>
      <c r="GM59" s="53"/>
      <c r="GN59" s="53"/>
      <c r="GO59" s="53"/>
      <c r="GP59" s="53"/>
      <c r="GQ59" s="53"/>
      <c r="GR59" s="53"/>
      <c r="GS59" s="53"/>
      <c r="GT59" s="53"/>
      <c r="GU59" s="53"/>
      <c r="GV59" s="53"/>
      <c r="GW59" s="53"/>
      <c r="GX59" s="53"/>
      <c r="GY59" s="53"/>
      <c r="GZ59" s="53"/>
      <c r="HA59" s="53"/>
      <c r="HB59" s="53"/>
      <c r="HC59" s="53"/>
      <c r="HD59" s="53"/>
      <c r="HE59" s="53"/>
      <c r="HF59" s="53"/>
      <c r="HG59" s="53"/>
      <c r="HH59" s="53"/>
      <c r="HI59" s="53"/>
      <c r="HJ59" s="53"/>
      <c r="HK59" s="53"/>
      <c r="HL59" s="53"/>
      <c r="HM59" s="53"/>
      <c r="HN59" s="53"/>
      <c r="HO59" s="53"/>
      <c r="HP59" s="53"/>
      <c r="HQ59" s="53"/>
      <c r="HR59" s="53"/>
      <c r="HS59" s="53"/>
      <c r="HT59" s="53"/>
      <c r="HU59" s="53"/>
      <c r="HV59" s="53"/>
      <c r="HW59" s="53"/>
      <c r="HX59" s="53"/>
      <c r="HY59" s="53"/>
      <c r="HZ59" s="53"/>
      <c r="IA59" s="53"/>
      <c r="IB59" s="53"/>
      <c r="IC59" s="53"/>
      <c r="ID59" s="53"/>
      <c r="IE59" s="53"/>
      <c r="IF59" s="53"/>
      <c r="IG59" s="53"/>
      <c r="IH59" s="53"/>
      <c r="II59" s="53"/>
      <c r="IJ59" s="53"/>
      <c r="IK59" s="53"/>
      <c r="IL59" s="53"/>
      <c r="IM59" s="53"/>
    </row>
    <row r="60" spans="1:247" ht="31.5">
      <c r="A60" s="45">
        <f t="shared" si="2"/>
        <v>54</v>
      </c>
      <c r="B60" s="107" t="s">
        <v>65</v>
      </c>
      <c r="C60" s="19"/>
      <c r="D60" s="45">
        <v>2008</v>
      </c>
      <c r="E60" s="45" t="s">
        <v>533</v>
      </c>
      <c r="F60" s="45">
        <v>2</v>
      </c>
      <c r="G60" s="126">
        <f t="shared" si="0"/>
        <v>935025000</v>
      </c>
      <c r="H60" s="28">
        <v>1870050000</v>
      </c>
      <c r="I60" s="29">
        <f>H60-W60</f>
        <v>0</v>
      </c>
      <c r="J60" s="20">
        <v>1</v>
      </c>
      <c r="K60" s="40">
        <v>935025000</v>
      </c>
      <c r="L60" s="29">
        <f>I60</f>
        <v>0</v>
      </c>
      <c r="M60" s="27"/>
      <c r="N60" s="27"/>
      <c r="O60" s="27"/>
      <c r="P60" s="30"/>
      <c r="Q60" s="27"/>
      <c r="R60" s="52">
        <v>10</v>
      </c>
      <c r="S60" s="31">
        <f>100%/R60</f>
        <v>0.1</v>
      </c>
      <c r="T60" s="32">
        <f>H60/R60</f>
        <v>187005000</v>
      </c>
      <c r="U60" s="19">
        <f>2018-D60</f>
        <v>10</v>
      </c>
      <c r="V60" s="19"/>
      <c r="W60" s="33">
        <f>T60*U60</f>
        <v>1870050000</v>
      </c>
      <c r="X60" s="26">
        <f>IF(I60&lt;0,0,I60)</f>
        <v>0</v>
      </c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  <c r="ED60" s="53"/>
      <c r="EE60" s="53"/>
      <c r="EF60" s="53"/>
      <c r="EG60" s="53"/>
      <c r="EH60" s="53"/>
      <c r="EI60" s="53"/>
      <c r="EJ60" s="53"/>
      <c r="EK60" s="53"/>
      <c r="EL60" s="53"/>
      <c r="EM60" s="53"/>
      <c r="EN60" s="53"/>
      <c r="EO60" s="53"/>
      <c r="EP60" s="53"/>
      <c r="EQ60" s="53"/>
      <c r="ER60" s="53"/>
      <c r="ES60" s="53"/>
      <c r="ET60" s="53"/>
      <c r="EU60" s="53"/>
      <c r="EV60" s="53"/>
      <c r="EW60" s="53"/>
      <c r="EX60" s="53"/>
      <c r="EY60" s="53"/>
      <c r="EZ60" s="53"/>
      <c r="FA60" s="53"/>
      <c r="FB60" s="53"/>
      <c r="FC60" s="53"/>
      <c r="FD60" s="53"/>
      <c r="FE60" s="53"/>
      <c r="FF60" s="53"/>
      <c r="FG60" s="53"/>
      <c r="FH60" s="53"/>
      <c r="FI60" s="53"/>
      <c r="FJ60" s="53"/>
      <c r="FK60" s="53"/>
      <c r="FL60" s="53"/>
      <c r="FM60" s="53"/>
      <c r="FN60" s="53"/>
      <c r="FO60" s="53"/>
      <c r="FP60" s="53"/>
      <c r="FQ60" s="53"/>
      <c r="FR60" s="53"/>
      <c r="FS60" s="53"/>
      <c r="FT60" s="53"/>
      <c r="FU60" s="53"/>
      <c r="FV60" s="53"/>
      <c r="FW60" s="53"/>
      <c r="FX60" s="53"/>
      <c r="FY60" s="53"/>
      <c r="FZ60" s="53"/>
      <c r="GA60" s="53"/>
      <c r="GB60" s="53"/>
      <c r="GC60" s="53"/>
      <c r="GD60" s="53"/>
      <c r="GE60" s="53"/>
      <c r="GF60" s="53"/>
      <c r="GG60" s="53"/>
      <c r="GH60" s="53"/>
      <c r="GI60" s="53"/>
      <c r="GJ60" s="53"/>
      <c r="GK60" s="53"/>
      <c r="GL60" s="53"/>
      <c r="GM60" s="53"/>
      <c r="GN60" s="53"/>
      <c r="GO60" s="53"/>
      <c r="GP60" s="53"/>
      <c r="GQ60" s="53"/>
      <c r="GR60" s="53"/>
      <c r="GS60" s="53"/>
      <c r="GT60" s="53"/>
      <c r="GU60" s="53"/>
      <c r="GV60" s="53"/>
      <c r="GW60" s="53"/>
      <c r="GX60" s="53"/>
      <c r="GY60" s="53"/>
      <c r="GZ60" s="53"/>
      <c r="HA60" s="53"/>
      <c r="HB60" s="53"/>
      <c r="HC60" s="53"/>
      <c r="HD60" s="53"/>
      <c r="HE60" s="53"/>
      <c r="HF60" s="53"/>
      <c r="HG60" s="53"/>
      <c r="HH60" s="53"/>
      <c r="HI60" s="53"/>
      <c r="HJ60" s="53"/>
      <c r="HK60" s="53"/>
      <c r="HL60" s="53"/>
      <c r="HM60" s="53"/>
      <c r="HN60" s="53"/>
      <c r="HO60" s="53"/>
      <c r="HP60" s="53"/>
      <c r="HQ60" s="53"/>
      <c r="HR60" s="53"/>
      <c r="HS60" s="53"/>
      <c r="HT60" s="53"/>
      <c r="HU60" s="53"/>
      <c r="HV60" s="53"/>
      <c r="HW60" s="53"/>
      <c r="HX60" s="53"/>
      <c r="HY60" s="53"/>
      <c r="HZ60" s="53"/>
      <c r="IA60" s="53"/>
      <c r="IB60" s="53"/>
      <c r="IC60" s="53"/>
      <c r="ID60" s="53"/>
      <c r="IE60" s="53"/>
      <c r="IF60" s="53"/>
      <c r="IG60" s="53"/>
      <c r="IH60" s="53"/>
      <c r="II60" s="53"/>
      <c r="IJ60" s="53"/>
      <c r="IK60" s="53"/>
      <c r="IL60" s="53"/>
      <c r="IM60" s="53"/>
    </row>
    <row r="61" spans="1:247" ht="31.5">
      <c r="A61" s="45">
        <f t="shared" si="2"/>
        <v>55</v>
      </c>
      <c r="B61" s="107" t="s">
        <v>66</v>
      </c>
      <c r="C61" s="19"/>
      <c r="D61" s="45">
        <v>2007</v>
      </c>
      <c r="E61" s="45" t="s">
        <v>533</v>
      </c>
      <c r="F61" s="45">
        <v>1</v>
      </c>
      <c r="G61" s="126">
        <f t="shared" si="0"/>
        <v>437325000</v>
      </c>
      <c r="H61" s="28">
        <v>437325000</v>
      </c>
      <c r="I61" s="29">
        <v>0</v>
      </c>
      <c r="J61" s="20">
        <v>1</v>
      </c>
      <c r="K61" s="40">
        <v>437325000</v>
      </c>
      <c r="L61" s="29">
        <f>I61</f>
        <v>0</v>
      </c>
      <c r="M61" s="27"/>
      <c r="N61" s="27"/>
      <c r="O61" s="27"/>
      <c r="P61" s="30"/>
      <c r="Q61" s="27"/>
      <c r="R61" s="52">
        <v>10</v>
      </c>
      <c r="S61" s="31">
        <f>100%/R61</f>
        <v>0.1</v>
      </c>
      <c r="T61" s="32">
        <f>H61/R61</f>
        <v>43732500</v>
      </c>
      <c r="U61" s="19">
        <f>2018-D61</f>
        <v>11</v>
      </c>
      <c r="V61" s="19"/>
      <c r="W61" s="33">
        <f>T61*U61</f>
        <v>481057500</v>
      </c>
      <c r="X61" s="26">
        <f>IF(I61&lt;0,0,I61)</f>
        <v>0</v>
      </c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53"/>
      <c r="GW61" s="53"/>
      <c r="GX61" s="53"/>
      <c r="GY61" s="53"/>
      <c r="GZ61" s="53"/>
      <c r="HA61" s="53"/>
      <c r="HB61" s="53"/>
      <c r="HC61" s="53"/>
      <c r="HD61" s="53"/>
      <c r="HE61" s="53"/>
      <c r="HF61" s="53"/>
      <c r="HG61" s="53"/>
      <c r="HH61" s="53"/>
      <c r="HI61" s="53"/>
      <c r="HJ61" s="53"/>
      <c r="HK61" s="53"/>
      <c r="HL61" s="53"/>
      <c r="HM61" s="53"/>
      <c r="HN61" s="53"/>
      <c r="HO61" s="53"/>
      <c r="HP61" s="53"/>
      <c r="HQ61" s="53"/>
      <c r="HR61" s="53"/>
      <c r="HS61" s="53"/>
      <c r="HT61" s="53"/>
      <c r="HU61" s="53"/>
      <c r="HV61" s="53"/>
      <c r="HW61" s="53"/>
      <c r="HX61" s="53"/>
      <c r="HY61" s="53"/>
      <c r="HZ61" s="53"/>
      <c r="IA61" s="53"/>
      <c r="IB61" s="53"/>
      <c r="IC61" s="53"/>
      <c r="ID61" s="53"/>
      <c r="IE61" s="53"/>
      <c r="IF61" s="53"/>
      <c r="IG61" s="53"/>
      <c r="IH61" s="53"/>
      <c r="II61" s="53"/>
      <c r="IJ61" s="53"/>
      <c r="IK61" s="53"/>
      <c r="IL61" s="53"/>
      <c r="IM61" s="53"/>
    </row>
    <row r="62" spans="1:247">
      <c r="A62" s="45">
        <f t="shared" si="2"/>
        <v>56</v>
      </c>
      <c r="B62" s="107" t="s">
        <v>67</v>
      </c>
      <c r="C62" s="19"/>
      <c r="D62" s="45">
        <v>2002</v>
      </c>
      <c r="E62" s="45" t="s">
        <v>533</v>
      </c>
      <c r="F62" s="45">
        <v>1</v>
      </c>
      <c r="G62" s="126">
        <f t="shared" si="0"/>
        <v>46000000</v>
      </c>
      <c r="H62" s="28">
        <v>46000000</v>
      </c>
      <c r="I62" s="29">
        <v>0</v>
      </c>
      <c r="J62" s="20">
        <v>1</v>
      </c>
      <c r="K62" s="40">
        <v>46000000</v>
      </c>
      <c r="L62" s="29">
        <f>I62</f>
        <v>0</v>
      </c>
      <c r="M62" s="27"/>
      <c r="N62" s="27"/>
      <c r="O62" s="27"/>
      <c r="P62" s="30"/>
      <c r="Q62" s="27"/>
      <c r="R62" s="52">
        <v>10</v>
      </c>
      <c r="S62" s="31">
        <f>100%/R62</f>
        <v>0.1</v>
      </c>
      <c r="T62" s="32">
        <f>H62/R62</f>
        <v>4600000</v>
      </c>
      <c r="U62" s="19">
        <f>2018-D62</f>
        <v>16</v>
      </c>
      <c r="V62" s="19"/>
      <c r="W62" s="33">
        <f>T62*U62</f>
        <v>73600000</v>
      </c>
      <c r="X62" s="26">
        <f>IF(I62&lt;0,0,I62)</f>
        <v>0</v>
      </c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HA62" s="53"/>
      <c r="HB62" s="53"/>
      <c r="HC62" s="53"/>
      <c r="HD62" s="53"/>
      <c r="HE62" s="53"/>
      <c r="HF62" s="53"/>
      <c r="HG62" s="53"/>
      <c r="HH62" s="53"/>
      <c r="HI62" s="53"/>
      <c r="HJ62" s="53"/>
      <c r="HK62" s="53"/>
      <c r="HL62" s="53"/>
      <c r="HM62" s="53"/>
      <c r="HN62" s="53"/>
      <c r="HO62" s="53"/>
      <c r="HP62" s="53"/>
      <c r="HQ62" s="53"/>
      <c r="HR62" s="53"/>
      <c r="HS62" s="53"/>
      <c r="HT62" s="53"/>
      <c r="HU62" s="53"/>
      <c r="HV62" s="53"/>
      <c r="HW62" s="53"/>
      <c r="HX62" s="53"/>
      <c r="HY62" s="53"/>
      <c r="HZ62" s="53"/>
      <c r="IA62" s="53"/>
      <c r="IB62" s="53"/>
      <c r="IC62" s="53"/>
      <c r="ID62" s="53"/>
      <c r="IE62" s="53"/>
      <c r="IF62" s="53"/>
      <c r="IG62" s="53"/>
      <c r="IH62" s="53"/>
      <c r="II62" s="53"/>
      <c r="IJ62" s="53"/>
      <c r="IK62" s="53"/>
      <c r="IL62" s="53"/>
      <c r="IM62" s="53"/>
    </row>
    <row r="63" spans="1:247">
      <c r="A63" s="45">
        <f t="shared" si="2"/>
        <v>57</v>
      </c>
      <c r="B63" s="107" t="s">
        <v>68</v>
      </c>
      <c r="C63" s="19"/>
      <c r="D63" s="45">
        <v>2002</v>
      </c>
      <c r="E63" s="45" t="s">
        <v>533</v>
      </c>
      <c r="F63" s="45">
        <v>2</v>
      </c>
      <c r="G63" s="126">
        <f t="shared" si="0"/>
        <v>46000000</v>
      </c>
      <c r="H63" s="55">
        <v>92000000</v>
      </c>
      <c r="I63" s="29">
        <v>0</v>
      </c>
      <c r="J63" s="20">
        <v>1</v>
      </c>
      <c r="K63" s="40">
        <v>46000000</v>
      </c>
      <c r="L63" s="29">
        <f>I63</f>
        <v>0</v>
      </c>
      <c r="M63" s="27"/>
      <c r="N63" s="27"/>
      <c r="O63" s="27"/>
      <c r="P63" s="30"/>
      <c r="Q63" s="27"/>
      <c r="R63" s="52">
        <v>10</v>
      </c>
      <c r="S63" s="31">
        <f>100%/R63</f>
        <v>0.1</v>
      </c>
      <c r="T63" s="32">
        <f>H63/R63</f>
        <v>9200000</v>
      </c>
      <c r="U63" s="19">
        <f>2018-D63</f>
        <v>16</v>
      </c>
      <c r="V63" s="19"/>
      <c r="W63" s="33">
        <f>T63*U63</f>
        <v>147200000</v>
      </c>
      <c r="X63" s="26">
        <f>IF(I63&lt;0,0,I63)</f>
        <v>0</v>
      </c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  <c r="ED63" s="53"/>
      <c r="EE63" s="53"/>
      <c r="EF63" s="53"/>
      <c r="EG63" s="53"/>
      <c r="EH63" s="53"/>
      <c r="EI63" s="53"/>
      <c r="EJ63" s="53"/>
      <c r="EK63" s="53"/>
      <c r="EL63" s="53"/>
      <c r="EM63" s="53"/>
      <c r="EN63" s="53"/>
      <c r="EO63" s="53"/>
      <c r="EP63" s="53"/>
      <c r="EQ63" s="53"/>
      <c r="ER63" s="53"/>
      <c r="ES63" s="53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  <c r="FH63" s="53"/>
      <c r="FI63" s="53"/>
      <c r="FJ63" s="53"/>
      <c r="FK63" s="53"/>
      <c r="FL63" s="53"/>
      <c r="FM63" s="53"/>
      <c r="FN63" s="53"/>
      <c r="FO63" s="53"/>
      <c r="FP63" s="53"/>
      <c r="FQ63" s="53"/>
      <c r="FR63" s="53"/>
      <c r="FS63" s="53"/>
      <c r="FT63" s="53"/>
      <c r="FU63" s="53"/>
      <c r="FV63" s="53"/>
      <c r="FW63" s="53"/>
      <c r="FX63" s="53"/>
      <c r="FY63" s="53"/>
      <c r="FZ63" s="53"/>
      <c r="GA63" s="53"/>
      <c r="GB63" s="53"/>
      <c r="GC63" s="53"/>
      <c r="GD63" s="53"/>
      <c r="GE63" s="53"/>
      <c r="GF63" s="53"/>
      <c r="GG63" s="53"/>
      <c r="GH63" s="53"/>
      <c r="GI63" s="53"/>
      <c r="GJ63" s="53"/>
      <c r="GK63" s="53"/>
      <c r="GL63" s="53"/>
      <c r="GM63" s="53"/>
      <c r="GN63" s="53"/>
      <c r="GO63" s="53"/>
      <c r="GP63" s="53"/>
      <c r="GQ63" s="53"/>
      <c r="GR63" s="53"/>
      <c r="GS63" s="53"/>
      <c r="GT63" s="53"/>
      <c r="GU63" s="53"/>
      <c r="GV63" s="53"/>
      <c r="GW63" s="53"/>
      <c r="GX63" s="53"/>
      <c r="GY63" s="53"/>
      <c r="GZ63" s="53"/>
      <c r="HA63" s="53"/>
      <c r="HB63" s="53"/>
      <c r="HC63" s="53"/>
      <c r="HD63" s="53"/>
      <c r="HE63" s="53"/>
      <c r="HF63" s="53"/>
      <c r="HG63" s="53"/>
      <c r="HH63" s="53"/>
      <c r="HI63" s="53"/>
      <c r="HJ63" s="53"/>
      <c r="HK63" s="53"/>
      <c r="HL63" s="53"/>
      <c r="HM63" s="53"/>
      <c r="HN63" s="53"/>
      <c r="HO63" s="53"/>
      <c r="HP63" s="53"/>
      <c r="HQ63" s="53"/>
      <c r="HR63" s="53"/>
      <c r="HS63" s="53"/>
      <c r="HT63" s="53"/>
      <c r="HU63" s="53"/>
      <c r="HV63" s="53"/>
      <c r="HW63" s="53"/>
      <c r="HX63" s="53"/>
      <c r="HY63" s="53"/>
      <c r="HZ63" s="53"/>
      <c r="IA63" s="53"/>
      <c r="IB63" s="53"/>
      <c r="IC63" s="53"/>
      <c r="ID63" s="53"/>
      <c r="IE63" s="53"/>
      <c r="IF63" s="53"/>
      <c r="IG63" s="53"/>
      <c r="IH63" s="53"/>
      <c r="II63" s="53"/>
      <c r="IJ63" s="53"/>
      <c r="IK63" s="53"/>
      <c r="IL63" s="53"/>
      <c r="IM63" s="53"/>
    </row>
    <row r="64" spans="1:247" ht="16.5" customHeight="1">
      <c r="A64" s="45">
        <f t="shared" si="2"/>
        <v>58</v>
      </c>
      <c r="B64" s="107" t="s">
        <v>69</v>
      </c>
      <c r="C64" s="19"/>
      <c r="D64" s="45">
        <v>2010</v>
      </c>
      <c r="E64" s="45" t="s">
        <v>533</v>
      </c>
      <c r="F64" s="45">
        <v>13</v>
      </c>
      <c r="G64" s="126">
        <f t="shared" si="0"/>
        <v>272000000</v>
      </c>
      <c r="H64" s="35">
        <v>3536000000</v>
      </c>
      <c r="I64" s="29">
        <f>H64-W64</f>
        <v>707200000</v>
      </c>
      <c r="J64" s="20">
        <v>1</v>
      </c>
      <c r="K64" s="40">
        <v>272000000</v>
      </c>
      <c r="L64" s="29">
        <f>I64</f>
        <v>707200000</v>
      </c>
      <c r="M64" s="27"/>
      <c r="N64" s="27"/>
      <c r="O64" s="27"/>
      <c r="P64" s="30"/>
      <c r="Q64" s="27"/>
      <c r="R64" s="52">
        <v>10</v>
      </c>
      <c r="S64" s="31">
        <f>100%/R64</f>
        <v>0.1</v>
      </c>
      <c r="T64" s="32">
        <f>H64/R64</f>
        <v>353600000</v>
      </c>
      <c r="U64" s="19">
        <f>2018-D64</f>
        <v>8</v>
      </c>
      <c r="V64" s="19"/>
      <c r="W64" s="33">
        <f>T64*U64</f>
        <v>2828800000</v>
      </c>
      <c r="X64" s="26">
        <f>IF(I64&lt;0,0,I64)</f>
        <v>707200000</v>
      </c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53"/>
      <c r="GW64" s="53"/>
      <c r="GX64" s="53"/>
      <c r="GY64" s="53"/>
      <c r="GZ64" s="53"/>
      <c r="HA64" s="53"/>
      <c r="HB64" s="53"/>
      <c r="HC64" s="53"/>
      <c r="HD64" s="53"/>
      <c r="HE64" s="53"/>
      <c r="HF64" s="53"/>
      <c r="HG64" s="53"/>
      <c r="HH64" s="53"/>
      <c r="HI64" s="53"/>
      <c r="HJ64" s="53"/>
      <c r="HK64" s="53"/>
      <c r="HL64" s="53"/>
      <c r="HM64" s="53"/>
      <c r="HN64" s="53"/>
      <c r="HO64" s="53"/>
      <c r="HP64" s="53"/>
      <c r="HQ64" s="53"/>
      <c r="HR64" s="53"/>
      <c r="HS64" s="53"/>
      <c r="HT64" s="53"/>
      <c r="HU64" s="53"/>
      <c r="HV64" s="53"/>
      <c r="HW64" s="53"/>
      <c r="HX64" s="53"/>
      <c r="HY64" s="53"/>
      <c r="HZ64" s="53"/>
      <c r="IA64" s="53"/>
      <c r="IB64" s="53"/>
      <c r="IC64" s="53"/>
      <c r="ID64" s="53"/>
      <c r="IE64" s="53"/>
      <c r="IF64" s="53"/>
      <c r="IG64" s="53"/>
      <c r="IH64" s="53"/>
      <c r="II64" s="53"/>
      <c r="IJ64" s="53"/>
      <c r="IK64" s="53"/>
      <c r="IL64" s="53"/>
      <c r="IM64" s="53"/>
    </row>
    <row r="65" spans="1:247" ht="16.5" customHeight="1">
      <c r="A65" s="45">
        <f t="shared" si="2"/>
        <v>59</v>
      </c>
      <c r="B65" s="107" t="s">
        <v>70</v>
      </c>
      <c r="C65" s="19"/>
      <c r="D65" s="45">
        <v>2002</v>
      </c>
      <c r="E65" s="45" t="s">
        <v>533</v>
      </c>
      <c r="F65" s="45">
        <v>1</v>
      </c>
      <c r="G65" s="126">
        <f t="shared" si="0"/>
        <v>46000000</v>
      </c>
      <c r="H65" s="28">
        <v>46000000</v>
      </c>
      <c r="I65" s="29">
        <v>0</v>
      </c>
      <c r="J65" s="20">
        <v>1</v>
      </c>
      <c r="K65" s="40">
        <v>46000000</v>
      </c>
      <c r="L65" s="29">
        <f>I65</f>
        <v>0</v>
      </c>
      <c r="M65" s="27"/>
      <c r="N65" s="27"/>
      <c r="O65" s="27"/>
      <c r="P65" s="30"/>
      <c r="Q65" s="27"/>
      <c r="R65" s="52">
        <v>10</v>
      </c>
      <c r="S65" s="31">
        <f>100%/R65</f>
        <v>0.1</v>
      </c>
      <c r="T65" s="32">
        <f>H65/R65</f>
        <v>4600000</v>
      </c>
      <c r="U65" s="19">
        <f>2018-D65</f>
        <v>16</v>
      </c>
      <c r="V65" s="19"/>
      <c r="W65" s="33">
        <f>T65*U65</f>
        <v>73600000</v>
      </c>
      <c r="X65" s="26">
        <f>IF(I65&lt;0,0,I65)</f>
        <v>0</v>
      </c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3"/>
      <c r="EQ65" s="53"/>
      <c r="ER65" s="53"/>
      <c r="ES65" s="53"/>
      <c r="ET65" s="53"/>
      <c r="EU65" s="53"/>
      <c r="EV65" s="53"/>
      <c r="EW65" s="53"/>
      <c r="EX65" s="53"/>
      <c r="EY65" s="53"/>
      <c r="EZ65" s="53"/>
      <c r="FA65" s="53"/>
      <c r="FB65" s="53"/>
      <c r="FC65" s="53"/>
      <c r="FD65" s="53"/>
      <c r="FE65" s="53"/>
      <c r="FF65" s="53"/>
      <c r="FG65" s="53"/>
      <c r="FH65" s="53"/>
      <c r="FI65" s="53"/>
      <c r="FJ65" s="53"/>
      <c r="FK65" s="53"/>
      <c r="FL65" s="53"/>
      <c r="FM65" s="53"/>
      <c r="FN65" s="53"/>
      <c r="FO65" s="53"/>
      <c r="FP65" s="53"/>
      <c r="FQ65" s="53"/>
      <c r="FR65" s="53"/>
      <c r="FS65" s="53"/>
      <c r="FT65" s="53"/>
      <c r="FU65" s="53"/>
      <c r="FV65" s="53"/>
      <c r="FW65" s="53"/>
      <c r="FX65" s="53"/>
      <c r="FY65" s="53"/>
      <c r="FZ65" s="53"/>
      <c r="GA65" s="53"/>
      <c r="GB65" s="53"/>
      <c r="GC65" s="53"/>
      <c r="GD65" s="53"/>
      <c r="GE65" s="53"/>
      <c r="GF65" s="53"/>
      <c r="GG65" s="53"/>
      <c r="GH65" s="53"/>
      <c r="GI65" s="53"/>
      <c r="GJ65" s="53"/>
      <c r="GK65" s="53"/>
      <c r="GL65" s="53"/>
      <c r="GM65" s="53"/>
      <c r="GN65" s="53"/>
      <c r="GO65" s="53"/>
      <c r="GP65" s="53"/>
      <c r="GQ65" s="53"/>
      <c r="GR65" s="53"/>
      <c r="GS65" s="53"/>
      <c r="GT65" s="53"/>
      <c r="GU65" s="53"/>
      <c r="GV65" s="53"/>
      <c r="GW65" s="53"/>
      <c r="GX65" s="53"/>
      <c r="GY65" s="53"/>
      <c r="GZ65" s="53"/>
      <c r="HA65" s="53"/>
      <c r="HB65" s="53"/>
      <c r="HC65" s="53"/>
      <c r="HD65" s="53"/>
      <c r="HE65" s="53"/>
      <c r="HF65" s="53"/>
      <c r="HG65" s="53"/>
      <c r="HH65" s="53"/>
      <c r="HI65" s="53"/>
      <c r="HJ65" s="53"/>
      <c r="HK65" s="53"/>
      <c r="HL65" s="53"/>
      <c r="HM65" s="53"/>
      <c r="HN65" s="53"/>
      <c r="HO65" s="53"/>
      <c r="HP65" s="53"/>
      <c r="HQ65" s="53"/>
      <c r="HR65" s="53"/>
      <c r="HS65" s="53"/>
      <c r="HT65" s="53"/>
      <c r="HU65" s="53"/>
      <c r="HV65" s="53"/>
      <c r="HW65" s="53"/>
      <c r="HX65" s="53"/>
      <c r="HY65" s="53"/>
      <c r="HZ65" s="53"/>
      <c r="IA65" s="53"/>
      <c r="IB65" s="53"/>
      <c r="IC65" s="53"/>
      <c r="ID65" s="53"/>
      <c r="IE65" s="53"/>
      <c r="IF65" s="53"/>
      <c r="IG65" s="53"/>
      <c r="IH65" s="53"/>
      <c r="II65" s="53"/>
      <c r="IJ65" s="53"/>
      <c r="IK65" s="53"/>
      <c r="IL65" s="53"/>
      <c r="IM65" s="53"/>
    </row>
    <row r="66" spans="1:247" ht="16.5" customHeight="1">
      <c r="A66" s="45">
        <f t="shared" si="2"/>
        <v>60</v>
      </c>
      <c r="B66" s="107" t="s">
        <v>71</v>
      </c>
      <c r="C66" s="19"/>
      <c r="D66" s="45">
        <v>2008</v>
      </c>
      <c r="E66" s="45" t="s">
        <v>534</v>
      </c>
      <c r="F66" s="45">
        <v>9</v>
      </c>
      <c r="G66" s="126">
        <f t="shared" si="0"/>
        <v>8300000</v>
      </c>
      <c r="H66" s="28">
        <v>74700000</v>
      </c>
      <c r="I66" s="29">
        <v>0</v>
      </c>
      <c r="J66" s="20">
        <f>F66</f>
        <v>9</v>
      </c>
      <c r="K66" s="22">
        <f>H66</f>
        <v>74700000</v>
      </c>
      <c r="L66" s="29">
        <f>I66</f>
        <v>0</v>
      </c>
      <c r="M66" s="27"/>
      <c r="N66" s="27"/>
      <c r="O66" s="27"/>
      <c r="P66" s="30"/>
      <c r="Q66" s="27"/>
      <c r="R66" s="52">
        <v>5</v>
      </c>
      <c r="S66" s="31">
        <f>100%/R66</f>
        <v>0.2</v>
      </c>
      <c r="T66" s="32">
        <f>H66/R66</f>
        <v>14940000</v>
      </c>
      <c r="U66" s="19">
        <f>2018-D66</f>
        <v>10</v>
      </c>
      <c r="V66" s="19">
        <v>0</v>
      </c>
      <c r="W66" s="33">
        <f>T66*U66</f>
        <v>149400000</v>
      </c>
      <c r="X66" s="26">
        <f>IF(I66&lt;0,0,I66)</f>
        <v>0</v>
      </c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53"/>
      <c r="GW66" s="53"/>
      <c r="GX66" s="53"/>
      <c r="GY66" s="53"/>
      <c r="GZ66" s="53"/>
      <c r="HA66" s="53"/>
      <c r="HB66" s="53"/>
      <c r="HC66" s="53"/>
      <c r="HD66" s="53"/>
      <c r="HE66" s="53"/>
      <c r="HF66" s="53"/>
      <c r="HG66" s="53"/>
      <c r="HH66" s="53"/>
      <c r="HI66" s="53"/>
      <c r="HJ66" s="53"/>
      <c r="HK66" s="53"/>
      <c r="HL66" s="53"/>
      <c r="HM66" s="53"/>
      <c r="HN66" s="53"/>
      <c r="HO66" s="53"/>
      <c r="HP66" s="53"/>
      <c r="HQ66" s="53"/>
      <c r="HR66" s="53"/>
      <c r="HS66" s="53"/>
      <c r="HT66" s="53"/>
      <c r="HU66" s="53"/>
      <c r="HV66" s="53"/>
      <c r="HW66" s="53"/>
      <c r="HX66" s="53"/>
      <c r="HY66" s="53"/>
      <c r="HZ66" s="53"/>
      <c r="IA66" s="53"/>
      <c r="IB66" s="53"/>
      <c r="IC66" s="53"/>
      <c r="ID66" s="53"/>
      <c r="IE66" s="53"/>
      <c r="IF66" s="53"/>
      <c r="IG66" s="53"/>
      <c r="IH66" s="53"/>
      <c r="II66" s="53"/>
      <c r="IJ66" s="53"/>
      <c r="IK66" s="53"/>
      <c r="IL66" s="53"/>
      <c r="IM66" s="53"/>
    </row>
    <row r="67" spans="1:247" ht="16.5" customHeight="1">
      <c r="A67" s="45">
        <f t="shared" si="2"/>
        <v>61</v>
      </c>
      <c r="B67" s="107" t="s">
        <v>72</v>
      </c>
      <c r="C67" s="19"/>
      <c r="D67" s="45">
        <v>2014</v>
      </c>
      <c r="E67" s="45" t="s">
        <v>534</v>
      </c>
      <c r="F67" s="45">
        <v>51</v>
      </c>
      <c r="G67" s="126">
        <f t="shared" si="0"/>
        <v>12353000</v>
      </c>
      <c r="H67" s="36">
        <v>630003000</v>
      </c>
      <c r="I67" s="29">
        <f>H67-W67</f>
        <v>126000600</v>
      </c>
      <c r="J67" s="20">
        <f>F67</f>
        <v>51</v>
      </c>
      <c r="K67" s="29">
        <v>630003000</v>
      </c>
      <c r="L67" s="29">
        <f>I67</f>
        <v>126000600</v>
      </c>
      <c r="M67" s="30"/>
      <c r="N67" s="30"/>
      <c r="O67" s="30"/>
      <c r="P67" s="19"/>
      <c r="Q67" s="27"/>
      <c r="R67" s="19">
        <v>5</v>
      </c>
      <c r="S67" s="31">
        <f>100%/R67</f>
        <v>0.2</v>
      </c>
      <c r="T67" s="32">
        <f>H67/R67</f>
        <v>126000600</v>
      </c>
      <c r="U67" s="19">
        <f>2018-D67</f>
        <v>4</v>
      </c>
      <c r="V67" s="19"/>
      <c r="W67" s="33">
        <f>T67*U67</f>
        <v>504002400</v>
      </c>
      <c r="X67" s="26"/>
    </row>
    <row r="68" spans="1:247" ht="47.25">
      <c r="A68" s="45">
        <f t="shared" si="2"/>
        <v>62</v>
      </c>
      <c r="B68" s="109" t="s">
        <v>73</v>
      </c>
      <c r="C68" s="20"/>
      <c r="D68" s="45">
        <v>2012</v>
      </c>
      <c r="E68" s="45" t="s">
        <v>534</v>
      </c>
      <c r="F68" s="45">
        <v>51</v>
      </c>
      <c r="G68" s="126">
        <f t="shared" si="0"/>
        <v>13335000</v>
      </c>
      <c r="H68" s="56">
        <v>680085000</v>
      </c>
      <c r="I68" s="29">
        <v>0</v>
      </c>
      <c r="J68" s="20">
        <f>F68</f>
        <v>51</v>
      </c>
      <c r="K68" s="29">
        <f>H68</f>
        <v>680085000</v>
      </c>
      <c r="L68" s="29">
        <f>I68</f>
        <v>0</v>
      </c>
      <c r="M68" s="18"/>
      <c r="N68" s="18"/>
      <c r="O68" s="18"/>
      <c r="P68" s="18"/>
      <c r="Q68" s="18"/>
      <c r="R68" s="20">
        <v>5</v>
      </c>
      <c r="S68" s="31">
        <f>100%/R68</f>
        <v>0.2</v>
      </c>
      <c r="T68" s="32">
        <f>H68/R68</f>
        <v>136017000</v>
      </c>
      <c r="U68" s="19">
        <f>2018-D68</f>
        <v>6</v>
      </c>
      <c r="V68" s="19"/>
      <c r="W68" s="33">
        <f>T68*U68</f>
        <v>816102000</v>
      </c>
      <c r="X68" s="26">
        <f>IF(I68&lt;0,0,I68)</f>
        <v>0</v>
      </c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</row>
    <row r="69" spans="1:247" ht="16.5" customHeight="1">
      <c r="A69" s="45">
        <f t="shared" si="2"/>
        <v>63</v>
      </c>
      <c r="B69" s="107" t="s">
        <v>74</v>
      </c>
      <c r="C69" s="19"/>
      <c r="D69" s="45">
        <v>2011</v>
      </c>
      <c r="E69" s="45" t="s">
        <v>534</v>
      </c>
      <c r="F69" s="45">
        <v>1</v>
      </c>
      <c r="G69" s="126">
        <f t="shared" si="0"/>
        <v>13750000</v>
      </c>
      <c r="H69" s="28">
        <v>13750000</v>
      </c>
      <c r="I69" s="29">
        <v>0</v>
      </c>
      <c r="J69" s="20">
        <f>F69</f>
        <v>1</v>
      </c>
      <c r="K69" s="22">
        <f>H69</f>
        <v>13750000</v>
      </c>
      <c r="L69" s="29">
        <f>I69</f>
        <v>0</v>
      </c>
      <c r="M69" s="27"/>
      <c r="N69" s="27"/>
      <c r="O69" s="27"/>
      <c r="P69" s="30"/>
      <c r="Q69" s="27"/>
      <c r="R69" s="52">
        <v>5</v>
      </c>
      <c r="S69" s="31">
        <f>100%/R69</f>
        <v>0.2</v>
      </c>
      <c r="T69" s="32">
        <f>H69/R69</f>
        <v>2750000</v>
      </c>
      <c r="U69" s="19">
        <f>2018-D69</f>
        <v>7</v>
      </c>
      <c r="V69" s="19">
        <v>0</v>
      </c>
      <c r="W69" s="33">
        <f>T69*U69</f>
        <v>19250000</v>
      </c>
      <c r="X69" s="26">
        <f>IF(I69&lt;0,0,I69)</f>
        <v>0</v>
      </c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M69" s="53"/>
      <c r="DN69" s="53"/>
      <c r="DO69" s="53"/>
      <c r="DP69" s="53"/>
      <c r="DQ69" s="53"/>
      <c r="DR69" s="53"/>
      <c r="DS69" s="53"/>
      <c r="DT69" s="53"/>
      <c r="DU69" s="53"/>
      <c r="DV69" s="53"/>
      <c r="DW69" s="53"/>
      <c r="DX69" s="53"/>
      <c r="DY69" s="53"/>
      <c r="DZ69" s="53"/>
      <c r="EA69" s="53"/>
      <c r="EB69" s="53"/>
      <c r="EC69" s="53"/>
      <c r="ED69" s="53"/>
      <c r="EE69" s="53"/>
      <c r="EF69" s="53"/>
      <c r="EG69" s="53"/>
      <c r="EH69" s="53"/>
      <c r="EI69" s="53"/>
      <c r="EJ69" s="53"/>
      <c r="EK69" s="53"/>
      <c r="EL69" s="53"/>
      <c r="EM69" s="53"/>
      <c r="EN69" s="53"/>
      <c r="EO69" s="53"/>
      <c r="EP69" s="53"/>
      <c r="EQ69" s="53"/>
      <c r="ER69" s="53"/>
      <c r="ES69" s="53"/>
      <c r="ET69" s="53"/>
      <c r="EU69" s="53"/>
      <c r="EV69" s="53"/>
      <c r="EW69" s="53"/>
      <c r="EX69" s="53"/>
      <c r="EY69" s="53"/>
      <c r="EZ69" s="53"/>
      <c r="FA69" s="53"/>
      <c r="FB69" s="53"/>
      <c r="FC69" s="53"/>
      <c r="FD69" s="53"/>
      <c r="FE69" s="53"/>
      <c r="FF69" s="53"/>
      <c r="FG69" s="53"/>
      <c r="FH69" s="53"/>
      <c r="FI69" s="53"/>
      <c r="FJ69" s="53"/>
      <c r="FK69" s="53"/>
      <c r="FL69" s="53"/>
      <c r="FM69" s="53"/>
      <c r="FN69" s="53"/>
      <c r="FO69" s="53"/>
      <c r="FP69" s="53"/>
      <c r="FQ69" s="53"/>
      <c r="FR69" s="53"/>
      <c r="FS69" s="53"/>
      <c r="FT69" s="53"/>
      <c r="FU69" s="53"/>
      <c r="FV69" s="53"/>
      <c r="FW69" s="53"/>
      <c r="FX69" s="53"/>
      <c r="FY69" s="53"/>
      <c r="FZ69" s="53"/>
      <c r="GA69" s="53"/>
      <c r="GB69" s="53"/>
      <c r="GC69" s="53"/>
      <c r="GD69" s="53"/>
      <c r="GE69" s="53"/>
      <c r="GF69" s="53"/>
      <c r="GG69" s="53"/>
      <c r="GH69" s="53"/>
      <c r="GI69" s="53"/>
      <c r="GJ69" s="53"/>
      <c r="GK69" s="53"/>
      <c r="GL69" s="53"/>
      <c r="GM69" s="53"/>
      <c r="GN69" s="53"/>
      <c r="GO69" s="53"/>
      <c r="GP69" s="53"/>
      <c r="GQ69" s="53"/>
      <c r="GR69" s="53"/>
      <c r="GS69" s="53"/>
      <c r="GT69" s="53"/>
      <c r="GU69" s="53"/>
      <c r="GV69" s="53"/>
      <c r="GW69" s="53"/>
      <c r="GX69" s="53"/>
      <c r="GY69" s="53"/>
      <c r="GZ69" s="53"/>
      <c r="HA69" s="53"/>
      <c r="HB69" s="53"/>
      <c r="HC69" s="53"/>
      <c r="HD69" s="53"/>
      <c r="HE69" s="53"/>
      <c r="HF69" s="53"/>
      <c r="HG69" s="53"/>
      <c r="HH69" s="53"/>
      <c r="HI69" s="53"/>
      <c r="HJ69" s="53"/>
      <c r="HK69" s="53"/>
      <c r="HL69" s="53"/>
      <c r="HM69" s="53"/>
      <c r="HN69" s="53"/>
      <c r="HO69" s="53"/>
      <c r="HP69" s="53"/>
      <c r="HQ69" s="53"/>
      <c r="HR69" s="53"/>
      <c r="HS69" s="53"/>
      <c r="HT69" s="53"/>
      <c r="HU69" s="53"/>
      <c r="HV69" s="53"/>
      <c r="HW69" s="53"/>
      <c r="HX69" s="53"/>
      <c r="HY69" s="53"/>
      <c r="HZ69" s="53"/>
      <c r="IA69" s="53"/>
      <c r="IB69" s="53"/>
      <c r="IC69" s="53"/>
      <c r="ID69" s="53"/>
      <c r="IE69" s="53"/>
      <c r="IF69" s="53"/>
      <c r="IG69" s="53"/>
      <c r="IH69" s="53"/>
      <c r="II69" s="53"/>
      <c r="IJ69" s="53"/>
      <c r="IK69" s="53"/>
      <c r="IL69" s="53"/>
      <c r="IM69" s="53"/>
    </row>
    <row r="70" spans="1:247" ht="16.5" customHeight="1">
      <c r="A70" s="45">
        <f t="shared" si="2"/>
        <v>64</v>
      </c>
      <c r="B70" s="107" t="s">
        <v>75</v>
      </c>
      <c r="C70" s="19"/>
      <c r="D70" s="45">
        <v>2008</v>
      </c>
      <c r="E70" s="45" t="s">
        <v>534</v>
      </c>
      <c r="F70" s="45">
        <v>49</v>
      </c>
      <c r="G70" s="126">
        <f t="shared" si="0"/>
        <v>9807000</v>
      </c>
      <c r="H70" s="28">
        <v>480543000</v>
      </c>
      <c r="I70" s="29">
        <v>0</v>
      </c>
      <c r="J70" s="20">
        <f>F70</f>
        <v>49</v>
      </c>
      <c r="K70" s="29">
        <f>H70</f>
        <v>480543000</v>
      </c>
      <c r="L70" s="29">
        <f>I70</f>
        <v>0</v>
      </c>
      <c r="M70" s="27"/>
      <c r="N70" s="27"/>
      <c r="O70" s="27"/>
      <c r="P70" s="30"/>
      <c r="Q70" s="27"/>
      <c r="R70" s="52">
        <v>5</v>
      </c>
      <c r="S70" s="31">
        <f>100%/R70</f>
        <v>0.2</v>
      </c>
      <c r="T70" s="32">
        <f>H70/R70</f>
        <v>96108600</v>
      </c>
      <c r="U70" s="19">
        <f>2018-D70</f>
        <v>10</v>
      </c>
      <c r="V70" s="19">
        <v>0</v>
      </c>
      <c r="W70" s="33">
        <f>T70*U70</f>
        <v>961086000</v>
      </c>
      <c r="X70" s="26">
        <f>IF(I70&lt;0,0,I70)</f>
        <v>0</v>
      </c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  <c r="ED70" s="53"/>
      <c r="EE70" s="53"/>
      <c r="EF70" s="53"/>
      <c r="EG70" s="53"/>
      <c r="EH70" s="53"/>
      <c r="EI70" s="53"/>
      <c r="EJ70" s="53"/>
      <c r="EK70" s="53"/>
      <c r="EL70" s="53"/>
      <c r="EM70" s="53"/>
      <c r="EN70" s="53"/>
      <c r="EO70" s="53"/>
      <c r="EP70" s="53"/>
      <c r="EQ70" s="53"/>
      <c r="ER70" s="53"/>
      <c r="ES70" s="53"/>
      <c r="ET70" s="53"/>
      <c r="EU70" s="53"/>
      <c r="EV70" s="53"/>
      <c r="EW70" s="53"/>
      <c r="EX70" s="53"/>
      <c r="EY70" s="53"/>
      <c r="EZ70" s="53"/>
      <c r="FA70" s="53"/>
      <c r="FB70" s="53"/>
      <c r="FC70" s="53"/>
      <c r="FD70" s="53"/>
      <c r="FE70" s="53"/>
      <c r="FF70" s="53"/>
      <c r="FG70" s="53"/>
      <c r="FH70" s="53"/>
      <c r="FI70" s="53"/>
      <c r="FJ70" s="53"/>
      <c r="FK70" s="53"/>
      <c r="FL70" s="53"/>
      <c r="FM70" s="53"/>
      <c r="FN70" s="53"/>
      <c r="FO70" s="53"/>
      <c r="FP70" s="53"/>
      <c r="FQ70" s="53"/>
      <c r="FR70" s="53"/>
      <c r="FS70" s="53"/>
      <c r="FT70" s="53"/>
      <c r="FU70" s="53"/>
      <c r="FV70" s="53"/>
      <c r="FW70" s="53"/>
      <c r="FX70" s="53"/>
      <c r="FY70" s="53"/>
      <c r="FZ70" s="53"/>
      <c r="GA70" s="53"/>
      <c r="GB70" s="53"/>
      <c r="GC70" s="53"/>
      <c r="GD70" s="53"/>
      <c r="GE70" s="53"/>
      <c r="GF70" s="53"/>
      <c r="GG70" s="53"/>
      <c r="GH70" s="53"/>
      <c r="GI70" s="53"/>
      <c r="GJ70" s="53"/>
      <c r="GK70" s="53"/>
      <c r="GL70" s="53"/>
      <c r="GM70" s="53"/>
      <c r="GN70" s="53"/>
      <c r="GO70" s="53"/>
      <c r="GP70" s="53"/>
      <c r="GQ70" s="53"/>
      <c r="GR70" s="53"/>
      <c r="GS70" s="53"/>
      <c r="GT70" s="53"/>
      <c r="GU70" s="53"/>
      <c r="GV70" s="53"/>
      <c r="GW70" s="53"/>
      <c r="GX70" s="53"/>
      <c r="GY70" s="53"/>
      <c r="GZ70" s="53"/>
      <c r="HA70" s="53"/>
      <c r="HB70" s="53"/>
      <c r="HC70" s="53"/>
      <c r="HD70" s="53"/>
      <c r="HE70" s="53"/>
      <c r="HF70" s="53"/>
      <c r="HG70" s="53"/>
      <c r="HH70" s="53"/>
      <c r="HI70" s="53"/>
      <c r="HJ70" s="53"/>
      <c r="HK70" s="53"/>
      <c r="HL70" s="53"/>
      <c r="HM70" s="53"/>
      <c r="HN70" s="53"/>
      <c r="HO70" s="53"/>
      <c r="HP70" s="53"/>
      <c r="HQ70" s="53"/>
      <c r="HR70" s="53"/>
      <c r="HS70" s="53"/>
      <c r="HT70" s="53"/>
      <c r="HU70" s="53"/>
      <c r="HV70" s="53"/>
      <c r="HW70" s="53"/>
      <c r="HX70" s="53"/>
      <c r="HY70" s="53"/>
      <c r="HZ70" s="53"/>
      <c r="IA70" s="53"/>
      <c r="IB70" s="53"/>
      <c r="IC70" s="53"/>
      <c r="ID70" s="53"/>
      <c r="IE70" s="53"/>
      <c r="IF70" s="53"/>
      <c r="IG70" s="53"/>
      <c r="IH70" s="53"/>
      <c r="II70" s="53"/>
      <c r="IJ70" s="53"/>
      <c r="IK70" s="53"/>
      <c r="IL70" s="53"/>
      <c r="IM70" s="53"/>
    </row>
    <row r="71" spans="1:247" ht="31.5">
      <c r="A71" s="45">
        <f t="shared" ref="A71:A88" si="3">+A70+1</f>
        <v>65</v>
      </c>
      <c r="B71" s="107" t="s">
        <v>76</v>
      </c>
      <c r="C71" s="19"/>
      <c r="D71" s="45">
        <v>2010</v>
      </c>
      <c r="E71" s="45" t="s">
        <v>534</v>
      </c>
      <c r="F71" s="45">
        <v>1</v>
      </c>
      <c r="G71" s="126">
        <f t="shared" si="0"/>
        <v>20783400</v>
      </c>
      <c r="H71" s="35">
        <v>20783400</v>
      </c>
      <c r="I71" s="29">
        <v>0</v>
      </c>
      <c r="J71" s="20">
        <f>F71</f>
        <v>1</v>
      </c>
      <c r="K71" s="40">
        <f>H71</f>
        <v>20783400</v>
      </c>
      <c r="L71" s="29">
        <f>I71</f>
        <v>0</v>
      </c>
      <c r="M71" s="27"/>
      <c r="N71" s="27"/>
      <c r="O71" s="27"/>
      <c r="P71" s="30"/>
      <c r="Q71" s="27"/>
      <c r="R71" s="52">
        <v>5</v>
      </c>
      <c r="S71" s="31">
        <f>100%/R71</f>
        <v>0.2</v>
      </c>
      <c r="T71" s="32">
        <f>H71/R71</f>
        <v>4156680</v>
      </c>
      <c r="U71" s="19">
        <f>2018-D71</f>
        <v>8</v>
      </c>
      <c r="V71" s="19">
        <v>0</v>
      </c>
      <c r="W71" s="33">
        <f>T71*U71</f>
        <v>33253440</v>
      </c>
      <c r="X71" s="26">
        <f>IF(I71&lt;0,0,I71)</f>
        <v>0</v>
      </c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M71" s="53"/>
      <c r="DN71" s="53"/>
      <c r="DO71" s="53"/>
      <c r="DP71" s="53"/>
      <c r="DQ71" s="53"/>
      <c r="DR71" s="53"/>
      <c r="DS71" s="53"/>
      <c r="DT71" s="53"/>
      <c r="DU71" s="53"/>
      <c r="DV71" s="53"/>
      <c r="DW71" s="53"/>
      <c r="DX71" s="53"/>
      <c r="DY71" s="53"/>
      <c r="DZ71" s="53"/>
      <c r="EA71" s="53"/>
      <c r="EB71" s="53"/>
      <c r="EC71" s="53"/>
      <c r="ED71" s="53"/>
      <c r="EE71" s="53"/>
      <c r="EF71" s="53"/>
      <c r="EG71" s="53"/>
      <c r="EH71" s="53"/>
      <c r="EI71" s="53"/>
      <c r="EJ71" s="53"/>
      <c r="EK71" s="53"/>
      <c r="EL71" s="53"/>
      <c r="EM71" s="53"/>
      <c r="EN71" s="53"/>
      <c r="EO71" s="53"/>
      <c r="EP71" s="53"/>
      <c r="EQ71" s="53"/>
      <c r="ER71" s="53"/>
      <c r="ES71" s="53"/>
      <c r="ET71" s="53"/>
      <c r="EU71" s="53"/>
      <c r="EV71" s="53"/>
      <c r="EW71" s="53"/>
      <c r="EX71" s="53"/>
      <c r="EY71" s="53"/>
      <c r="EZ71" s="53"/>
      <c r="FA71" s="53"/>
      <c r="FB71" s="53"/>
      <c r="FC71" s="53"/>
      <c r="FD71" s="53"/>
      <c r="FE71" s="53"/>
      <c r="FF71" s="53"/>
      <c r="FG71" s="53"/>
      <c r="FH71" s="53"/>
      <c r="FI71" s="53"/>
      <c r="FJ71" s="53"/>
      <c r="FK71" s="53"/>
      <c r="FL71" s="53"/>
      <c r="FM71" s="53"/>
      <c r="FN71" s="53"/>
      <c r="FO71" s="53"/>
      <c r="FP71" s="53"/>
      <c r="FQ71" s="53"/>
      <c r="FR71" s="53"/>
      <c r="FS71" s="53"/>
      <c r="FT71" s="53"/>
      <c r="FU71" s="53"/>
      <c r="FV71" s="53"/>
      <c r="FW71" s="53"/>
      <c r="FX71" s="53"/>
      <c r="FY71" s="53"/>
      <c r="FZ71" s="53"/>
      <c r="GA71" s="53"/>
      <c r="GB71" s="53"/>
      <c r="GC71" s="53"/>
      <c r="GD71" s="53"/>
      <c r="GE71" s="53"/>
      <c r="GF71" s="53"/>
      <c r="GG71" s="53"/>
      <c r="GH71" s="53"/>
      <c r="GI71" s="53"/>
      <c r="GJ71" s="53"/>
      <c r="GK71" s="53"/>
      <c r="GL71" s="53"/>
      <c r="GM71" s="53"/>
      <c r="GN71" s="53"/>
      <c r="GO71" s="53"/>
      <c r="GP71" s="53"/>
      <c r="GQ71" s="53"/>
      <c r="GR71" s="53"/>
      <c r="GS71" s="53"/>
      <c r="GT71" s="53"/>
      <c r="GU71" s="53"/>
      <c r="GV71" s="53"/>
      <c r="GW71" s="53"/>
      <c r="GX71" s="53"/>
      <c r="GY71" s="53"/>
      <c r="GZ71" s="53"/>
      <c r="HA71" s="53"/>
      <c r="HB71" s="53"/>
      <c r="HC71" s="53"/>
      <c r="HD71" s="53"/>
      <c r="HE71" s="53"/>
      <c r="HF71" s="53"/>
      <c r="HG71" s="53"/>
      <c r="HH71" s="53"/>
      <c r="HI71" s="53"/>
      <c r="HJ71" s="53"/>
      <c r="HK71" s="53"/>
      <c r="HL71" s="53"/>
      <c r="HM71" s="53"/>
      <c r="HN71" s="53"/>
      <c r="HO71" s="53"/>
      <c r="HP71" s="53"/>
      <c r="HQ71" s="53"/>
      <c r="HR71" s="53"/>
      <c r="HS71" s="53"/>
      <c r="HT71" s="53"/>
      <c r="HU71" s="53"/>
      <c r="HV71" s="53"/>
      <c r="HW71" s="53"/>
      <c r="HX71" s="53"/>
      <c r="HY71" s="53"/>
      <c r="HZ71" s="53"/>
      <c r="IA71" s="53"/>
      <c r="IB71" s="53"/>
      <c r="IC71" s="53"/>
      <c r="ID71" s="53"/>
      <c r="IE71" s="53"/>
      <c r="IF71" s="53"/>
      <c r="IG71" s="53"/>
      <c r="IH71" s="53"/>
      <c r="II71" s="53"/>
      <c r="IJ71" s="53"/>
      <c r="IK71" s="53"/>
      <c r="IL71" s="53"/>
      <c r="IM71" s="53"/>
    </row>
    <row r="72" spans="1:247" ht="31.5">
      <c r="A72" s="45">
        <f t="shared" si="3"/>
        <v>66</v>
      </c>
      <c r="B72" s="107" t="s">
        <v>77</v>
      </c>
      <c r="C72" s="19"/>
      <c r="D72" s="45">
        <v>2002</v>
      </c>
      <c r="E72" s="45" t="s">
        <v>533</v>
      </c>
      <c r="F72" s="45">
        <v>1</v>
      </c>
      <c r="G72" s="126">
        <f t="shared" ref="G72:G135" si="4">+H72/F72</f>
        <v>11385500</v>
      </c>
      <c r="H72" s="28">
        <v>11385500</v>
      </c>
      <c r="I72" s="29">
        <v>0</v>
      </c>
      <c r="J72" s="20">
        <v>1</v>
      </c>
      <c r="K72" s="22">
        <f>H72</f>
        <v>11385500</v>
      </c>
      <c r="L72" s="29">
        <f>I72</f>
        <v>0</v>
      </c>
      <c r="M72" s="27"/>
      <c r="N72" s="27"/>
      <c r="O72" s="27"/>
      <c r="P72" s="30"/>
      <c r="Q72" s="42"/>
      <c r="R72" s="52">
        <v>10</v>
      </c>
      <c r="S72" s="31">
        <f>100%/R72</f>
        <v>0.1</v>
      </c>
      <c r="T72" s="32">
        <f>H72/R72</f>
        <v>1138550</v>
      </c>
      <c r="U72" s="19">
        <f>2018-D72</f>
        <v>16</v>
      </c>
      <c r="V72" s="19"/>
      <c r="W72" s="33">
        <f>T72*U72</f>
        <v>18216800</v>
      </c>
      <c r="X72" s="26">
        <f>IF(I72&lt;0,0,I72)</f>
        <v>0</v>
      </c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M72" s="53"/>
      <c r="DN72" s="53"/>
      <c r="DO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  <c r="ED72" s="53"/>
      <c r="EE72" s="53"/>
      <c r="EF72" s="53"/>
      <c r="EG72" s="53"/>
      <c r="EH72" s="53"/>
      <c r="EI72" s="53"/>
      <c r="EJ72" s="53"/>
      <c r="EK72" s="53"/>
      <c r="EL72" s="53"/>
      <c r="EM72" s="53"/>
      <c r="EN72" s="53"/>
      <c r="EO72" s="53"/>
      <c r="EP72" s="53"/>
      <c r="EQ72" s="53"/>
      <c r="ER72" s="53"/>
      <c r="ES72" s="53"/>
      <c r="ET72" s="53"/>
      <c r="EU72" s="53"/>
      <c r="EV72" s="53"/>
      <c r="EW72" s="53"/>
      <c r="EX72" s="53"/>
      <c r="EY72" s="53"/>
      <c r="EZ72" s="53"/>
      <c r="FA72" s="53"/>
      <c r="FB72" s="53"/>
      <c r="FC72" s="53"/>
      <c r="FD72" s="53"/>
      <c r="FE72" s="53"/>
      <c r="FF72" s="53"/>
      <c r="FG72" s="53"/>
      <c r="FH72" s="53"/>
      <c r="FI72" s="53"/>
      <c r="FJ72" s="53"/>
      <c r="FK72" s="53"/>
      <c r="FL72" s="53"/>
      <c r="FM72" s="53"/>
      <c r="FN72" s="53"/>
      <c r="FO72" s="53"/>
      <c r="FP72" s="53"/>
      <c r="FQ72" s="53"/>
      <c r="FR72" s="53"/>
      <c r="FS72" s="53"/>
      <c r="FT72" s="53"/>
      <c r="FU72" s="53"/>
      <c r="FV72" s="53"/>
      <c r="FW72" s="53"/>
      <c r="FX72" s="53"/>
      <c r="FY72" s="53"/>
      <c r="FZ72" s="53"/>
      <c r="GA72" s="53"/>
      <c r="GB72" s="53"/>
      <c r="GC72" s="53"/>
      <c r="GD72" s="53"/>
      <c r="GE72" s="53"/>
      <c r="GF72" s="53"/>
      <c r="GG72" s="53"/>
      <c r="GH72" s="53"/>
      <c r="GI72" s="53"/>
      <c r="GJ72" s="53"/>
      <c r="GK72" s="53"/>
      <c r="GL72" s="53"/>
      <c r="GM72" s="53"/>
      <c r="GN72" s="53"/>
      <c r="GO72" s="53"/>
      <c r="GP72" s="53"/>
      <c r="GQ72" s="53"/>
      <c r="GR72" s="53"/>
      <c r="GS72" s="53"/>
      <c r="GT72" s="53"/>
      <c r="GU72" s="53"/>
      <c r="GV72" s="53"/>
      <c r="GW72" s="53"/>
      <c r="GX72" s="53"/>
      <c r="GY72" s="53"/>
      <c r="GZ72" s="53"/>
      <c r="HA72" s="53"/>
      <c r="HB72" s="53"/>
      <c r="HC72" s="53"/>
      <c r="HD72" s="53"/>
      <c r="HE72" s="53"/>
      <c r="HF72" s="53"/>
      <c r="HG72" s="53"/>
      <c r="HH72" s="53"/>
      <c r="HI72" s="53"/>
      <c r="HJ72" s="53"/>
      <c r="HK72" s="53"/>
      <c r="HL72" s="53"/>
      <c r="HM72" s="53"/>
      <c r="HN72" s="53"/>
      <c r="HO72" s="53"/>
      <c r="HP72" s="53"/>
      <c r="HQ72" s="53"/>
      <c r="HR72" s="53"/>
      <c r="HS72" s="53"/>
      <c r="HT72" s="53"/>
      <c r="HU72" s="53"/>
      <c r="HV72" s="53"/>
      <c r="HW72" s="53"/>
      <c r="HX72" s="53"/>
      <c r="HY72" s="53"/>
      <c r="HZ72" s="53"/>
      <c r="IA72" s="53"/>
      <c r="IB72" s="53"/>
      <c r="IC72" s="53"/>
      <c r="ID72" s="53"/>
      <c r="IE72" s="53"/>
      <c r="IF72" s="53"/>
      <c r="IG72" s="53"/>
      <c r="IH72" s="53"/>
      <c r="II72" s="53"/>
      <c r="IJ72" s="53"/>
      <c r="IK72" s="53"/>
      <c r="IL72" s="53"/>
      <c r="IM72" s="53"/>
    </row>
    <row r="73" spans="1:247" ht="33.75" customHeight="1">
      <c r="A73" s="45">
        <f t="shared" si="3"/>
        <v>67</v>
      </c>
      <c r="B73" s="107" t="s">
        <v>78</v>
      </c>
      <c r="C73" s="45"/>
      <c r="D73" s="45">
        <v>2016</v>
      </c>
      <c r="E73" s="45" t="s">
        <v>533</v>
      </c>
      <c r="F73" s="45">
        <v>1</v>
      </c>
      <c r="G73" s="126">
        <f t="shared" si="4"/>
        <v>306330000</v>
      </c>
      <c r="H73" s="36">
        <v>306330000</v>
      </c>
      <c r="I73" s="29">
        <f>H73-W73</f>
        <v>229747500</v>
      </c>
      <c r="J73" s="20">
        <v>1</v>
      </c>
      <c r="K73" s="22">
        <f>H73</f>
        <v>306330000</v>
      </c>
      <c r="L73" s="29">
        <f>I73</f>
        <v>229747500</v>
      </c>
      <c r="M73" s="27"/>
      <c r="N73" s="27"/>
      <c r="O73" s="27"/>
      <c r="P73" s="30"/>
      <c r="Q73" s="27"/>
      <c r="R73" s="52">
        <v>8</v>
      </c>
      <c r="S73" s="31">
        <f>100%/R73</f>
        <v>0.125</v>
      </c>
      <c r="T73" s="32">
        <f>H73/R73</f>
        <v>38291250</v>
      </c>
      <c r="U73" s="19">
        <f>2018-D73</f>
        <v>2</v>
      </c>
      <c r="V73" s="19"/>
      <c r="W73" s="33">
        <f>T73*U73</f>
        <v>76582500</v>
      </c>
      <c r="X73" s="26">
        <f>IF(I73&lt;0,0,I73)</f>
        <v>229747500</v>
      </c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M73" s="53"/>
      <c r="DN73" s="53"/>
      <c r="DO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  <c r="ED73" s="53"/>
      <c r="EE73" s="53"/>
      <c r="EF73" s="53"/>
      <c r="EG73" s="53"/>
      <c r="EH73" s="53"/>
      <c r="EI73" s="53"/>
      <c r="EJ73" s="53"/>
      <c r="EK73" s="53"/>
      <c r="EL73" s="53"/>
      <c r="EM73" s="53"/>
      <c r="EN73" s="53"/>
      <c r="EO73" s="53"/>
      <c r="EP73" s="53"/>
      <c r="EQ73" s="53"/>
      <c r="ER73" s="53"/>
      <c r="ES73" s="53"/>
      <c r="ET73" s="53"/>
      <c r="EU73" s="53"/>
      <c r="EV73" s="53"/>
      <c r="EW73" s="53"/>
      <c r="EX73" s="53"/>
      <c r="EY73" s="53"/>
      <c r="EZ73" s="53"/>
      <c r="FA73" s="53"/>
      <c r="FB73" s="53"/>
      <c r="FC73" s="53"/>
      <c r="FD73" s="53"/>
      <c r="FE73" s="53"/>
      <c r="FF73" s="53"/>
      <c r="FG73" s="53"/>
      <c r="FH73" s="53"/>
      <c r="FI73" s="53"/>
      <c r="FJ73" s="53"/>
      <c r="FK73" s="53"/>
      <c r="FL73" s="53"/>
      <c r="FM73" s="53"/>
      <c r="FN73" s="53"/>
      <c r="FO73" s="53"/>
      <c r="FP73" s="53"/>
      <c r="FQ73" s="53"/>
      <c r="FR73" s="53"/>
      <c r="FS73" s="53"/>
      <c r="FT73" s="53"/>
      <c r="FU73" s="53"/>
      <c r="FV73" s="53"/>
      <c r="FW73" s="53"/>
      <c r="FX73" s="53"/>
      <c r="FY73" s="53"/>
      <c r="FZ73" s="53"/>
      <c r="GA73" s="53"/>
      <c r="GB73" s="53"/>
      <c r="GC73" s="53"/>
      <c r="GD73" s="53"/>
      <c r="GE73" s="53"/>
      <c r="GF73" s="53"/>
      <c r="GG73" s="53"/>
      <c r="GH73" s="53"/>
      <c r="GI73" s="53"/>
      <c r="GJ73" s="53"/>
      <c r="GK73" s="53"/>
      <c r="GL73" s="53"/>
      <c r="GM73" s="53"/>
      <c r="GN73" s="53"/>
      <c r="GO73" s="53"/>
      <c r="GP73" s="53"/>
      <c r="GQ73" s="53"/>
      <c r="GR73" s="53"/>
      <c r="GS73" s="53"/>
      <c r="GT73" s="53"/>
      <c r="GU73" s="53"/>
      <c r="GV73" s="53"/>
      <c r="GW73" s="53"/>
      <c r="GX73" s="53"/>
      <c r="GY73" s="53"/>
      <c r="GZ73" s="53"/>
      <c r="HA73" s="53"/>
      <c r="HB73" s="53"/>
      <c r="HC73" s="53"/>
      <c r="HD73" s="53"/>
      <c r="HE73" s="53"/>
      <c r="HF73" s="53"/>
      <c r="HG73" s="53"/>
      <c r="HH73" s="53"/>
      <c r="HI73" s="53"/>
      <c r="HJ73" s="53"/>
      <c r="HK73" s="53"/>
      <c r="HL73" s="53"/>
      <c r="HM73" s="53"/>
      <c r="HN73" s="53"/>
      <c r="HO73" s="53"/>
      <c r="HP73" s="53"/>
      <c r="HQ73" s="53"/>
      <c r="HR73" s="53"/>
      <c r="HS73" s="53"/>
      <c r="HT73" s="53"/>
      <c r="HU73" s="53"/>
      <c r="HV73" s="53"/>
      <c r="HW73" s="53"/>
      <c r="HX73" s="53"/>
      <c r="HY73" s="53"/>
      <c r="HZ73" s="53"/>
      <c r="IA73" s="53"/>
      <c r="IB73" s="53"/>
      <c r="IC73" s="53"/>
      <c r="ID73" s="53"/>
      <c r="IE73" s="53"/>
      <c r="IF73" s="53"/>
      <c r="IG73" s="53"/>
      <c r="IH73" s="53"/>
      <c r="II73" s="53"/>
      <c r="IJ73" s="53"/>
      <c r="IK73" s="53"/>
      <c r="IL73" s="53"/>
      <c r="IM73" s="53"/>
    </row>
    <row r="74" spans="1:247" ht="16.5" customHeight="1">
      <c r="A74" s="45">
        <f t="shared" si="3"/>
        <v>68</v>
      </c>
      <c r="B74" s="108" t="s">
        <v>79</v>
      </c>
      <c r="C74" s="19"/>
      <c r="D74" s="45">
        <v>2011</v>
      </c>
      <c r="E74" s="45" t="s">
        <v>533</v>
      </c>
      <c r="F74" s="45">
        <v>3</v>
      </c>
      <c r="G74" s="126">
        <f t="shared" si="4"/>
        <v>5200000</v>
      </c>
      <c r="H74" s="55">
        <v>15600000</v>
      </c>
      <c r="I74" s="29">
        <f>H74-W74</f>
        <v>4680000</v>
      </c>
      <c r="J74" s="20">
        <v>1</v>
      </c>
      <c r="K74" s="22">
        <f>H74</f>
        <v>15600000</v>
      </c>
      <c r="L74" s="29">
        <f>I74</f>
        <v>4680000</v>
      </c>
      <c r="M74" s="27"/>
      <c r="N74" s="27"/>
      <c r="O74" s="27"/>
      <c r="P74" s="30"/>
      <c r="Q74" s="27"/>
      <c r="R74" s="52">
        <v>10</v>
      </c>
      <c r="S74" s="31">
        <f>100%/R74</f>
        <v>0.1</v>
      </c>
      <c r="T74" s="32">
        <f>H74/R74</f>
        <v>1560000</v>
      </c>
      <c r="U74" s="19">
        <f>2018-D74</f>
        <v>7</v>
      </c>
      <c r="V74" s="19"/>
      <c r="W74" s="33">
        <f>T74*U74</f>
        <v>10920000</v>
      </c>
      <c r="X74" s="26">
        <f>IF(I74&lt;0,0,I74)</f>
        <v>4680000</v>
      </c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53"/>
      <c r="GW74" s="53"/>
      <c r="GX74" s="53"/>
      <c r="GY74" s="53"/>
      <c r="GZ74" s="53"/>
      <c r="HA74" s="53"/>
      <c r="HB74" s="53"/>
      <c r="HC74" s="53"/>
      <c r="HD74" s="53"/>
      <c r="HE74" s="53"/>
      <c r="HF74" s="53"/>
      <c r="HG74" s="53"/>
      <c r="HH74" s="53"/>
      <c r="HI74" s="53"/>
      <c r="HJ74" s="53"/>
      <c r="HK74" s="53"/>
      <c r="HL74" s="53"/>
      <c r="HM74" s="53"/>
      <c r="HN74" s="53"/>
      <c r="HO74" s="53"/>
      <c r="HP74" s="53"/>
      <c r="HQ74" s="53"/>
      <c r="HR74" s="53"/>
      <c r="HS74" s="53"/>
      <c r="HT74" s="53"/>
      <c r="HU74" s="53"/>
      <c r="HV74" s="53"/>
      <c r="HW74" s="53"/>
      <c r="HX74" s="53"/>
      <c r="HY74" s="53"/>
      <c r="HZ74" s="53"/>
      <c r="IA74" s="53"/>
      <c r="IB74" s="53"/>
      <c r="IC74" s="53"/>
      <c r="ID74" s="53"/>
      <c r="IE74" s="53"/>
      <c r="IF74" s="53"/>
      <c r="IG74" s="53"/>
      <c r="IH74" s="53"/>
      <c r="II74" s="53"/>
      <c r="IJ74" s="53"/>
      <c r="IK74" s="53"/>
      <c r="IL74" s="53"/>
      <c r="IM74" s="53"/>
    </row>
    <row r="75" spans="1:247" ht="16.5" customHeight="1">
      <c r="A75" s="45">
        <f t="shared" si="3"/>
        <v>69</v>
      </c>
      <c r="B75" s="108" t="s">
        <v>79</v>
      </c>
      <c r="C75" s="19"/>
      <c r="D75" s="45">
        <v>2011</v>
      </c>
      <c r="E75" s="45" t="s">
        <v>533</v>
      </c>
      <c r="F75" s="45">
        <v>5</v>
      </c>
      <c r="G75" s="126">
        <f t="shared" si="4"/>
        <v>8500000</v>
      </c>
      <c r="H75" s="28">
        <v>42500000</v>
      </c>
      <c r="I75" s="29">
        <f>H75-W75</f>
        <v>12750000</v>
      </c>
      <c r="J75" s="20">
        <v>1</v>
      </c>
      <c r="K75" s="22">
        <f>H75</f>
        <v>42500000</v>
      </c>
      <c r="L75" s="29">
        <f>I75</f>
        <v>12750000</v>
      </c>
      <c r="M75" s="27"/>
      <c r="N75" s="27"/>
      <c r="O75" s="27"/>
      <c r="P75" s="30"/>
      <c r="Q75" s="27"/>
      <c r="R75" s="52">
        <v>10</v>
      </c>
      <c r="S75" s="31">
        <f>100%/R75</f>
        <v>0.1</v>
      </c>
      <c r="T75" s="32">
        <f>H75/R75</f>
        <v>4250000</v>
      </c>
      <c r="U75" s="19">
        <f>2018-D75</f>
        <v>7</v>
      </c>
      <c r="V75" s="19"/>
      <c r="W75" s="33">
        <f>T75*U75</f>
        <v>29750000</v>
      </c>
      <c r="X75" s="26">
        <f>IF(I75&lt;0,0,I75)</f>
        <v>12750000</v>
      </c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M75" s="53"/>
      <c r="DN75" s="53"/>
      <c r="DO75" s="53"/>
      <c r="DP75" s="53"/>
      <c r="DQ75" s="53"/>
      <c r="DR75" s="53"/>
      <c r="DS75" s="53"/>
      <c r="DT75" s="53"/>
      <c r="DU75" s="53"/>
      <c r="DV75" s="53"/>
      <c r="DW75" s="53"/>
      <c r="DX75" s="53"/>
      <c r="DY75" s="53"/>
      <c r="DZ75" s="53"/>
      <c r="EA75" s="53"/>
      <c r="EB75" s="53"/>
      <c r="EC75" s="53"/>
      <c r="ED75" s="53"/>
      <c r="EE75" s="53"/>
      <c r="EF75" s="53"/>
      <c r="EG75" s="53"/>
      <c r="EH75" s="53"/>
      <c r="EI75" s="53"/>
      <c r="EJ75" s="53"/>
      <c r="EK75" s="53"/>
      <c r="EL75" s="53"/>
      <c r="EM75" s="53"/>
      <c r="EN75" s="53"/>
      <c r="EO75" s="53"/>
      <c r="EP75" s="53"/>
      <c r="EQ75" s="53"/>
      <c r="ER75" s="53"/>
      <c r="ES75" s="53"/>
      <c r="ET75" s="53"/>
      <c r="EU75" s="53"/>
      <c r="EV75" s="53"/>
      <c r="EW75" s="53"/>
      <c r="EX75" s="53"/>
      <c r="EY75" s="53"/>
      <c r="EZ75" s="53"/>
      <c r="FA75" s="53"/>
      <c r="FB75" s="53"/>
      <c r="FC75" s="53"/>
      <c r="FD75" s="53"/>
      <c r="FE75" s="53"/>
      <c r="FF75" s="53"/>
      <c r="FG75" s="53"/>
      <c r="FH75" s="53"/>
      <c r="FI75" s="53"/>
      <c r="FJ75" s="53"/>
      <c r="FK75" s="53"/>
      <c r="FL75" s="53"/>
      <c r="FM75" s="53"/>
      <c r="FN75" s="53"/>
      <c r="FO75" s="53"/>
      <c r="FP75" s="53"/>
      <c r="FQ75" s="53"/>
      <c r="FR75" s="53"/>
      <c r="FS75" s="53"/>
      <c r="FT75" s="53"/>
      <c r="FU75" s="53"/>
      <c r="FV75" s="53"/>
      <c r="FW75" s="53"/>
      <c r="FX75" s="53"/>
      <c r="FY75" s="53"/>
      <c r="FZ75" s="53"/>
      <c r="GA75" s="53"/>
      <c r="GB75" s="53"/>
      <c r="GC75" s="53"/>
      <c r="GD75" s="53"/>
      <c r="GE75" s="53"/>
      <c r="GF75" s="53"/>
      <c r="GG75" s="53"/>
      <c r="GH75" s="53"/>
      <c r="GI75" s="53"/>
      <c r="GJ75" s="53"/>
      <c r="GK75" s="53"/>
      <c r="GL75" s="53"/>
      <c r="GM75" s="53"/>
      <c r="GN75" s="53"/>
      <c r="GO75" s="53"/>
      <c r="GP75" s="53"/>
      <c r="GQ75" s="53"/>
      <c r="GR75" s="53"/>
      <c r="GS75" s="53"/>
      <c r="GT75" s="53"/>
      <c r="GU75" s="53"/>
      <c r="GV75" s="53"/>
      <c r="GW75" s="53"/>
      <c r="GX75" s="53"/>
      <c r="GY75" s="53"/>
      <c r="GZ75" s="53"/>
      <c r="HA75" s="53"/>
      <c r="HB75" s="53"/>
      <c r="HC75" s="53"/>
      <c r="HD75" s="53"/>
      <c r="HE75" s="53"/>
      <c r="HF75" s="53"/>
      <c r="HG75" s="53"/>
      <c r="HH75" s="53"/>
      <c r="HI75" s="53"/>
      <c r="HJ75" s="53"/>
      <c r="HK75" s="53"/>
      <c r="HL75" s="53"/>
      <c r="HM75" s="53"/>
      <c r="HN75" s="53"/>
      <c r="HO75" s="53"/>
      <c r="HP75" s="53"/>
      <c r="HQ75" s="53"/>
      <c r="HR75" s="53"/>
      <c r="HS75" s="53"/>
      <c r="HT75" s="53"/>
      <c r="HU75" s="53"/>
      <c r="HV75" s="53"/>
      <c r="HW75" s="53"/>
      <c r="HX75" s="53"/>
      <c r="HY75" s="53"/>
      <c r="HZ75" s="53"/>
      <c r="IA75" s="53"/>
      <c r="IB75" s="53"/>
      <c r="IC75" s="53"/>
      <c r="ID75" s="53"/>
      <c r="IE75" s="53"/>
      <c r="IF75" s="53"/>
      <c r="IG75" s="53"/>
      <c r="IH75" s="53"/>
      <c r="II75" s="53"/>
      <c r="IJ75" s="53"/>
      <c r="IK75" s="53"/>
      <c r="IL75" s="53"/>
      <c r="IM75" s="53"/>
    </row>
    <row r="76" spans="1:247" ht="16.5" customHeight="1">
      <c r="A76" s="45">
        <f t="shared" si="3"/>
        <v>70</v>
      </c>
      <c r="B76" s="107" t="s">
        <v>80</v>
      </c>
      <c r="C76" s="19"/>
      <c r="D76" s="45">
        <v>2010</v>
      </c>
      <c r="E76" s="45" t="s">
        <v>533</v>
      </c>
      <c r="F76" s="45">
        <v>1</v>
      </c>
      <c r="G76" s="126">
        <f t="shared" si="4"/>
        <v>21500000</v>
      </c>
      <c r="H76" s="35">
        <v>21500000</v>
      </c>
      <c r="I76" s="29">
        <f>H76-W76</f>
        <v>0</v>
      </c>
      <c r="J76" s="20">
        <v>1</v>
      </c>
      <c r="K76" s="40">
        <v>21500000</v>
      </c>
      <c r="L76" s="29">
        <f>I76</f>
        <v>0</v>
      </c>
      <c r="M76" s="27"/>
      <c r="N76" s="27"/>
      <c r="O76" s="27"/>
      <c r="P76" s="30"/>
      <c r="Q76" s="27"/>
      <c r="R76" s="52">
        <v>8</v>
      </c>
      <c r="S76" s="31">
        <f>100%/R76</f>
        <v>0.125</v>
      </c>
      <c r="T76" s="32">
        <f>H76/R76</f>
        <v>2687500</v>
      </c>
      <c r="U76" s="19">
        <f>2018-D76</f>
        <v>8</v>
      </c>
      <c r="V76" s="19"/>
      <c r="W76" s="33">
        <f>T76*U76</f>
        <v>21500000</v>
      </c>
      <c r="X76" s="26">
        <f>IF(I76&lt;0,0,I76)</f>
        <v>0</v>
      </c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3"/>
      <c r="DN76" s="53"/>
      <c r="DO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  <c r="ED76" s="53"/>
      <c r="EE76" s="53"/>
      <c r="EF76" s="53"/>
      <c r="EG76" s="53"/>
      <c r="EH76" s="53"/>
      <c r="EI76" s="53"/>
      <c r="EJ76" s="53"/>
      <c r="EK76" s="53"/>
      <c r="EL76" s="53"/>
      <c r="EM76" s="53"/>
      <c r="EN76" s="53"/>
      <c r="EO76" s="53"/>
      <c r="EP76" s="53"/>
      <c r="EQ76" s="53"/>
      <c r="ER76" s="53"/>
      <c r="ES76" s="53"/>
      <c r="ET76" s="53"/>
      <c r="EU76" s="53"/>
      <c r="EV76" s="53"/>
      <c r="EW76" s="53"/>
      <c r="EX76" s="53"/>
      <c r="EY76" s="53"/>
      <c r="EZ76" s="53"/>
      <c r="FA76" s="53"/>
      <c r="FB76" s="53"/>
      <c r="FC76" s="53"/>
      <c r="FD76" s="53"/>
      <c r="FE76" s="53"/>
      <c r="FF76" s="53"/>
      <c r="FG76" s="53"/>
      <c r="FH76" s="53"/>
      <c r="FI76" s="53"/>
      <c r="FJ76" s="53"/>
      <c r="FK76" s="53"/>
      <c r="FL76" s="53"/>
      <c r="FM76" s="53"/>
      <c r="FN76" s="53"/>
      <c r="FO76" s="53"/>
      <c r="FP76" s="53"/>
      <c r="FQ76" s="53"/>
      <c r="FR76" s="53"/>
      <c r="FS76" s="53"/>
      <c r="FT76" s="53"/>
      <c r="FU76" s="53"/>
      <c r="FV76" s="53"/>
      <c r="FW76" s="53"/>
      <c r="FX76" s="53"/>
      <c r="FY76" s="53"/>
      <c r="FZ76" s="53"/>
      <c r="GA76" s="53"/>
      <c r="GB76" s="53"/>
      <c r="GC76" s="53"/>
      <c r="GD76" s="53"/>
      <c r="GE76" s="53"/>
      <c r="GF76" s="53"/>
      <c r="GG76" s="53"/>
      <c r="GH76" s="53"/>
      <c r="GI76" s="53"/>
      <c r="GJ76" s="53"/>
      <c r="GK76" s="53"/>
      <c r="GL76" s="53"/>
      <c r="GM76" s="53"/>
      <c r="GN76" s="53"/>
      <c r="GO76" s="53"/>
      <c r="GP76" s="53"/>
      <c r="GQ76" s="53"/>
      <c r="GR76" s="53"/>
      <c r="GS76" s="53"/>
      <c r="GT76" s="53"/>
      <c r="GU76" s="53"/>
      <c r="GV76" s="53"/>
      <c r="GW76" s="53"/>
      <c r="GX76" s="53"/>
      <c r="GY76" s="53"/>
      <c r="GZ76" s="53"/>
      <c r="HA76" s="53"/>
      <c r="HB76" s="53"/>
      <c r="HC76" s="53"/>
      <c r="HD76" s="53"/>
      <c r="HE76" s="53"/>
      <c r="HF76" s="53"/>
      <c r="HG76" s="53"/>
      <c r="HH76" s="53"/>
      <c r="HI76" s="53"/>
      <c r="HJ76" s="53"/>
      <c r="HK76" s="53"/>
      <c r="HL76" s="53"/>
      <c r="HM76" s="53"/>
      <c r="HN76" s="53"/>
      <c r="HO76" s="53"/>
      <c r="HP76" s="53"/>
      <c r="HQ76" s="53"/>
      <c r="HR76" s="53"/>
      <c r="HS76" s="53"/>
      <c r="HT76" s="53"/>
      <c r="HU76" s="53"/>
      <c r="HV76" s="53"/>
      <c r="HW76" s="53"/>
      <c r="HX76" s="53"/>
      <c r="HY76" s="53"/>
      <c r="HZ76" s="53"/>
      <c r="IA76" s="53"/>
      <c r="IB76" s="53"/>
      <c r="IC76" s="53"/>
      <c r="ID76" s="53"/>
      <c r="IE76" s="53"/>
      <c r="IF76" s="53"/>
      <c r="IG76" s="53"/>
      <c r="IH76" s="53"/>
      <c r="II76" s="53"/>
      <c r="IJ76" s="53"/>
      <c r="IK76" s="53"/>
      <c r="IL76" s="53"/>
      <c r="IM76" s="53"/>
    </row>
    <row r="77" spans="1:247" ht="16.5" customHeight="1">
      <c r="A77" s="45">
        <f t="shared" si="3"/>
        <v>71</v>
      </c>
      <c r="B77" s="107" t="s">
        <v>81</v>
      </c>
      <c r="C77" s="19"/>
      <c r="D77" s="45">
        <v>2006</v>
      </c>
      <c r="E77" s="45" t="s">
        <v>533</v>
      </c>
      <c r="F77" s="45">
        <v>1</v>
      </c>
      <c r="G77" s="126">
        <f t="shared" si="4"/>
        <v>17500000</v>
      </c>
      <c r="H77" s="28">
        <v>17500000</v>
      </c>
      <c r="I77" s="29">
        <v>0</v>
      </c>
      <c r="J77" s="20">
        <v>1</v>
      </c>
      <c r="K77" s="40">
        <v>17500000</v>
      </c>
      <c r="L77" s="29">
        <f>I77</f>
        <v>0</v>
      </c>
      <c r="M77" s="27"/>
      <c r="N77" s="27"/>
      <c r="O77" s="27"/>
      <c r="P77" s="30"/>
      <c r="Q77" s="27"/>
      <c r="R77" s="52">
        <v>8</v>
      </c>
      <c r="S77" s="31">
        <f>100%/R77</f>
        <v>0.125</v>
      </c>
      <c r="T77" s="32">
        <f>H77/R77</f>
        <v>2187500</v>
      </c>
      <c r="U77" s="19">
        <f>2018-D77</f>
        <v>12</v>
      </c>
      <c r="V77" s="19"/>
      <c r="W77" s="33">
        <f>T77*U77</f>
        <v>26250000</v>
      </c>
      <c r="X77" s="26">
        <f>IF(I77&lt;0,0,I77)</f>
        <v>0</v>
      </c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M77" s="53"/>
      <c r="DN77" s="53"/>
      <c r="DO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3"/>
      <c r="EN77" s="53"/>
      <c r="EO77" s="53"/>
      <c r="EP77" s="53"/>
      <c r="EQ77" s="53"/>
      <c r="ER77" s="53"/>
      <c r="ES77" s="53"/>
      <c r="ET77" s="53"/>
      <c r="EU77" s="53"/>
      <c r="EV77" s="53"/>
      <c r="EW77" s="53"/>
      <c r="EX77" s="53"/>
      <c r="EY77" s="53"/>
      <c r="EZ77" s="53"/>
      <c r="FA77" s="53"/>
      <c r="FB77" s="53"/>
      <c r="FC77" s="53"/>
      <c r="FD77" s="53"/>
      <c r="FE77" s="53"/>
      <c r="FF77" s="53"/>
      <c r="FG77" s="53"/>
      <c r="FH77" s="53"/>
      <c r="FI77" s="53"/>
      <c r="FJ77" s="53"/>
      <c r="FK77" s="53"/>
      <c r="FL77" s="53"/>
      <c r="FM77" s="53"/>
      <c r="FN77" s="53"/>
      <c r="FO77" s="53"/>
      <c r="FP77" s="53"/>
      <c r="FQ77" s="53"/>
      <c r="FR77" s="53"/>
      <c r="FS77" s="53"/>
      <c r="FT77" s="53"/>
      <c r="FU77" s="53"/>
      <c r="FV77" s="53"/>
      <c r="FW77" s="53"/>
      <c r="FX77" s="53"/>
      <c r="FY77" s="53"/>
      <c r="FZ77" s="53"/>
      <c r="GA77" s="53"/>
      <c r="GB77" s="53"/>
      <c r="GC77" s="53"/>
      <c r="GD77" s="53"/>
      <c r="GE77" s="53"/>
      <c r="GF77" s="53"/>
      <c r="GG77" s="53"/>
      <c r="GH77" s="53"/>
      <c r="GI77" s="53"/>
      <c r="GJ77" s="53"/>
      <c r="GK77" s="53"/>
      <c r="GL77" s="53"/>
      <c r="GM77" s="53"/>
      <c r="GN77" s="53"/>
      <c r="GO77" s="53"/>
      <c r="GP77" s="53"/>
      <c r="GQ77" s="53"/>
      <c r="GR77" s="53"/>
      <c r="GS77" s="53"/>
      <c r="GT77" s="53"/>
      <c r="GU77" s="53"/>
      <c r="GV77" s="53"/>
      <c r="GW77" s="53"/>
      <c r="GX77" s="53"/>
      <c r="GY77" s="53"/>
      <c r="GZ77" s="53"/>
      <c r="HA77" s="53"/>
      <c r="HB77" s="53"/>
      <c r="HC77" s="53"/>
      <c r="HD77" s="53"/>
      <c r="HE77" s="53"/>
      <c r="HF77" s="53"/>
      <c r="HG77" s="53"/>
      <c r="HH77" s="53"/>
      <c r="HI77" s="53"/>
      <c r="HJ77" s="53"/>
      <c r="HK77" s="53"/>
      <c r="HL77" s="53"/>
      <c r="HM77" s="53"/>
      <c r="HN77" s="53"/>
      <c r="HO77" s="53"/>
      <c r="HP77" s="53"/>
      <c r="HQ77" s="53"/>
      <c r="HR77" s="53"/>
      <c r="HS77" s="53"/>
      <c r="HT77" s="53"/>
      <c r="HU77" s="53"/>
      <c r="HV77" s="53"/>
      <c r="HW77" s="53"/>
      <c r="HX77" s="53"/>
      <c r="HY77" s="53"/>
      <c r="HZ77" s="53"/>
      <c r="IA77" s="53"/>
      <c r="IB77" s="53"/>
      <c r="IC77" s="53"/>
      <c r="ID77" s="53"/>
      <c r="IE77" s="53"/>
      <c r="IF77" s="53"/>
      <c r="IG77" s="53"/>
      <c r="IH77" s="53"/>
      <c r="II77" s="53"/>
      <c r="IJ77" s="53"/>
      <c r="IK77" s="53"/>
      <c r="IL77" s="53"/>
      <c r="IM77" s="53"/>
    </row>
    <row r="78" spans="1:247" ht="16.5" customHeight="1">
      <c r="A78" s="45">
        <f t="shared" si="3"/>
        <v>72</v>
      </c>
      <c r="B78" s="74" t="s">
        <v>82</v>
      </c>
      <c r="C78" s="57"/>
      <c r="D78" s="45">
        <v>2014</v>
      </c>
      <c r="E78" s="45" t="s">
        <v>533</v>
      </c>
      <c r="F78" s="75">
        <v>1</v>
      </c>
      <c r="G78" s="126">
        <f t="shared" si="4"/>
        <v>9700000</v>
      </c>
      <c r="H78" s="58">
        <v>9700000</v>
      </c>
      <c r="I78" s="29">
        <f>H78-W78</f>
        <v>4850000</v>
      </c>
      <c r="J78" s="20">
        <v>1</v>
      </c>
      <c r="K78" s="40">
        <v>9700000</v>
      </c>
      <c r="L78" s="29">
        <f>I78</f>
        <v>4850000</v>
      </c>
      <c r="M78" s="18"/>
      <c r="N78" s="18"/>
      <c r="O78" s="18"/>
      <c r="P78" s="20"/>
      <c r="Q78" s="18"/>
      <c r="R78" s="20">
        <v>8</v>
      </c>
      <c r="S78" s="31">
        <f>100%/R78</f>
        <v>0.125</v>
      </c>
      <c r="T78" s="32">
        <f>H78/R78</f>
        <v>1212500</v>
      </c>
      <c r="U78" s="19">
        <f>2018-D78</f>
        <v>4</v>
      </c>
      <c r="V78" s="19"/>
      <c r="W78" s="33">
        <f>T78*U78</f>
        <v>4850000</v>
      </c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59"/>
      <c r="CG78" s="59"/>
      <c r="CH78" s="59"/>
      <c r="CI78" s="59"/>
      <c r="CJ78" s="59"/>
      <c r="CK78" s="59"/>
      <c r="CL78" s="59"/>
      <c r="CM78" s="59"/>
      <c r="CN78" s="59"/>
      <c r="CO78" s="59"/>
      <c r="CP78" s="59"/>
      <c r="CQ78" s="59"/>
      <c r="CR78" s="59"/>
      <c r="CS78" s="59"/>
      <c r="CT78" s="59"/>
      <c r="CU78" s="59"/>
      <c r="CV78" s="59"/>
      <c r="CW78" s="59"/>
      <c r="CX78" s="59"/>
      <c r="CY78" s="59"/>
      <c r="CZ78" s="59"/>
      <c r="DA78" s="59"/>
      <c r="DB78" s="59"/>
      <c r="DC78" s="59"/>
      <c r="DD78" s="59"/>
      <c r="DE78" s="59"/>
      <c r="DF78" s="59"/>
      <c r="DG78" s="59"/>
      <c r="DH78" s="59"/>
      <c r="DI78" s="59"/>
      <c r="DJ78" s="59"/>
      <c r="DK78" s="59"/>
      <c r="DL78" s="59"/>
      <c r="DM78" s="59"/>
      <c r="DN78" s="59"/>
      <c r="DO78" s="59"/>
      <c r="DP78" s="59"/>
      <c r="DQ78" s="59"/>
      <c r="DR78" s="59"/>
      <c r="DS78" s="59"/>
      <c r="DT78" s="59"/>
      <c r="DU78" s="59"/>
      <c r="DV78" s="59"/>
      <c r="DW78" s="59"/>
      <c r="DX78" s="59"/>
      <c r="DY78" s="59"/>
      <c r="DZ78" s="59"/>
      <c r="EA78" s="59"/>
      <c r="EB78" s="59"/>
      <c r="EC78" s="59"/>
      <c r="ED78" s="59"/>
      <c r="EE78" s="59"/>
      <c r="EF78" s="59"/>
      <c r="EG78" s="59"/>
      <c r="EH78" s="59"/>
      <c r="EI78" s="59"/>
      <c r="EJ78" s="59"/>
      <c r="EK78" s="59"/>
      <c r="EL78" s="59"/>
      <c r="EM78" s="59"/>
      <c r="EN78" s="59"/>
      <c r="EO78" s="59"/>
      <c r="EP78" s="59"/>
      <c r="EQ78" s="59"/>
      <c r="ER78" s="59"/>
      <c r="ES78" s="59"/>
      <c r="ET78" s="59"/>
      <c r="EU78" s="59"/>
      <c r="EV78" s="59"/>
      <c r="EW78" s="59"/>
      <c r="EX78" s="59"/>
      <c r="EY78" s="59"/>
      <c r="EZ78" s="59"/>
      <c r="FA78" s="59"/>
      <c r="FB78" s="59"/>
      <c r="FC78" s="59"/>
      <c r="FD78" s="59"/>
      <c r="FE78" s="59"/>
      <c r="FF78" s="59"/>
      <c r="FG78" s="59"/>
      <c r="FH78" s="59"/>
      <c r="FI78" s="59"/>
      <c r="FJ78" s="59"/>
      <c r="FK78" s="59"/>
      <c r="FL78" s="59"/>
      <c r="FM78" s="59"/>
      <c r="FN78" s="59"/>
      <c r="FO78" s="59"/>
      <c r="FP78" s="59"/>
      <c r="FQ78" s="59"/>
      <c r="FR78" s="59"/>
      <c r="FS78" s="59"/>
      <c r="FT78" s="59"/>
      <c r="FU78" s="59"/>
      <c r="FV78" s="59"/>
      <c r="FW78" s="59"/>
      <c r="FX78" s="59"/>
      <c r="FY78" s="59"/>
      <c r="FZ78" s="59"/>
      <c r="GA78" s="59"/>
      <c r="GB78" s="59"/>
      <c r="GC78" s="59"/>
      <c r="GD78" s="59"/>
      <c r="GE78" s="59"/>
      <c r="GF78" s="59"/>
      <c r="GG78" s="59"/>
      <c r="GH78" s="59"/>
      <c r="GI78" s="59"/>
      <c r="GJ78" s="59"/>
      <c r="GK78" s="59"/>
      <c r="GL78" s="59"/>
      <c r="GM78" s="59"/>
      <c r="GN78" s="59"/>
      <c r="GO78" s="59"/>
      <c r="GP78" s="59"/>
      <c r="GQ78" s="59"/>
      <c r="GR78" s="59"/>
      <c r="GS78" s="59"/>
      <c r="GT78" s="59"/>
      <c r="GU78" s="59"/>
      <c r="GV78" s="59"/>
      <c r="GW78" s="59"/>
      <c r="GX78" s="59"/>
      <c r="GY78" s="59"/>
      <c r="GZ78" s="59"/>
      <c r="HA78" s="59"/>
      <c r="HB78" s="59"/>
      <c r="HC78" s="59"/>
      <c r="HD78" s="59"/>
      <c r="HE78" s="59"/>
      <c r="HF78" s="59"/>
      <c r="HG78" s="59"/>
      <c r="HH78" s="59"/>
      <c r="HI78" s="59"/>
      <c r="HJ78" s="59"/>
      <c r="HK78" s="59"/>
      <c r="HL78" s="59"/>
      <c r="HM78" s="59"/>
      <c r="HN78" s="59"/>
      <c r="HO78" s="59"/>
      <c r="HP78" s="59"/>
      <c r="HQ78" s="59"/>
      <c r="HR78" s="59"/>
      <c r="HS78" s="59"/>
      <c r="HT78" s="59"/>
      <c r="HU78" s="59"/>
      <c r="HV78" s="59"/>
      <c r="HW78" s="59"/>
      <c r="HX78" s="59"/>
      <c r="HY78" s="59"/>
      <c r="HZ78" s="59"/>
      <c r="IA78" s="59"/>
      <c r="IB78" s="59"/>
      <c r="IC78" s="59"/>
      <c r="ID78" s="59"/>
      <c r="IE78" s="59"/>
      <c r="IF78" s="59"/>
      <c r="IG78" s="59"/>
      <c r="IH78" s="59"/>
      <c r="II78" s="59"/>
      <c r="IJ78" s="59"/>
      <c r="IK78" s="59"/>
      <c r="IL78" s="59"/>
      <c r="IM78" s="59"/>
    </row>
    <row r="79" spans="1:247" ht="16.5" customHeight="1">
      <c r="A79" s="45">
        <f t="shared" si="3"/>
        <v>73</v>
      </c>
      <c r="B79" s="74" t="s">
        <v>83</v>
      </c>
      <c r="C79" s="57"/>
      <c r="D79" s="45">
        <v>2014</v>
      </c>
      <c r="E79" s="45" t="s">
        <v>533</v>
      </c>
      <c r="F79" s="75">
        <v>1</v>
      </c>
      <c r="G79" s="126">
        <f t="shared" si="4"/>
        <v>14300000</v>
      </c>
      <c r="H79" s="58">
        <v>14300000</v>
      </c>
      <c r="I79" s="29">
        <f>H79-W79</f>
        <v>7150000</v>
      </c>
      <c r="J79" s="20">
        <v>1</v>
      </c>
      <c r="K79" s="40">
        <v>14300000</v>
      </c>
      <c r="L79" s="29">
        <f>I79</f>
        <v>7150000</v>
      </c>
      <c r="M79" s="18"/>
      <c r="N79" s="18"/>
      <c r="O79" s="18"/>
      <c r="P79" s="20"/>
      <c r="Q79" s="18"/>
      <c r="R79" s="20">
        <v>8</v>
      </c>
      <c r="S79" s="31">
        <f>100%/R79</f>
        <v>0.125</v>
      </c>
      <c r="T79" s="32">
        <f>H79/R79</f>
        <v>1787500</v>
      </c>
      <c r="U79" s="19">
        <f>2018-D79</f>
        <v>4</v>
      </c>
      <c r="V79" s="19"/>
      <c r="W79" s="33">
        <f>T79*U79</f>
        <v>7150000</v>
      </c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59"/>
      <c r="CF79" s="59"/>
      <c r="CG79" s="59"/>
      <c r="CH79" s="59"/>
      <c r="CI79" s="59"/>
      <c r="CJ79" s="59"/>
      <c r="CK79" s="59"/>
      <c r="CL79" s="59"/>
      <c r="CM79" s="59"/>
      <c r="CN79" s="59"/>
      <c r="CO79" s="59"/>
      <c r="CP79" s="59"/>
      <c r="CQ79" s="59"/>
      <c r="CR79" s="59"/>
      <c r="CS79" s="59"/>
      <c r="CT79" s="59"/>
      <c r="CU79" s="59"/>
      <c r="CV79" s="59"/>
      <c r="CW79" s="59"/>
      <c r="CX79" s="59"/>
      <c r="CY79" s="59"/>
      <c r="CZ79" s="59"/>
      <c r="DA79" s="59"/>
      <c r="DB79" s="59"/>
      <c r="DC79" s="59"/>
      <c r="DD79" s="59"/>
      <c r="DE79" s="59"/>
      <c r="DF79" s="59"/>
      <c r="DG79" s="59"/>
      <c r="DH79" s="59"/>
      <c r="DI79" s="59"/>
      <c r="DJ79" s="59"/>
      <c r="DK79" s="59"/>
      <c r="DL79" s="59"/>
      <c r="DM79" s="59"/>
      <c r="DN79" s="59"/>
      <c r="DO79" s="59"/>
      <c r="DP79" s="59"/>
      <c r="DQ79" s="59"/>
      <c r="DR79" s="59"/>
      <c r="DS79" s="59"/>
      <c r="DT79" s="59"/>
      <c r="DU79" s="59"/>
      <c r="DV79" s="59"/>
      <c r="DW79" s="59"/>
      <c r="DX79" s="59"/>
      <c r="DY79" s="59"/>
      <c r="DZ79" s="59"/>
      <c r="EA79" s="59"/>
      <c r="EB79" s="59"/>
      <c r="EC79" s="59"/>
      <c r="ED79" s="59"/>
      <c r="EE79" s="59"/>
      <c r="EF79" s="59"/>
      <c r="EG79" s="59"/>
      <c r="EH79" s="59"/>
      <c r="EI79" s="59"/>
      <c r="EJ79" s="59"/>
      <c r="EK79" s="59"/>
      <c r="EL79" s="59"/>
      <c r="EM79" s="59"/>
      <c r="EN79" s="59"/>
      <c r="EO79" s="59"/>
      <c r="EP79" s="59"/>
      <c r="EQ79" s="59"/>
      <c r="ER79" s="59"/>
      <c r="ES79" s="59"/>
      <c r="ET79" s="59"/>
      <c r="EU79" s="59"/>
      <c r="EV79" s="59"/>
      <c r="EW79" s="59"/>
      <c r="EX79" s="59"/>
      <c r="EY79" s="59"/>
      <c r="EZ79" s="59"/>
      <c r="FA79" s="59"/>
      <c r="FB79" s="59"/>
      <c r="FC79" s="59"/>
      <c r="FD79" s="59"/>
      <c r="FE79" s="59"/>
      <c r="FF79" s="59"/>
      <c r="FG79" s="59"/>
      <c r="FH79" s="59"/>
      <c r="FI79" s="59"/>
      <c r="FJ79" s="59"/>
      <c r="FK79" s="59"/>
      <c r="FL79" s="59"/>
      <c r="FM79" s="59"/>
      <c r="FN79" s="59"/>
      <c r="FO79" s="59"/>
      <c r="FP79" s="59"/>
      <c r="FQ79" s="59"/>
      <c r="FR79" s="59"/>
      <c r="FS79" s="59"/>
      <c r="FT79" s="59"/>
      <c r="FU79" s="59"/>
      <c r="FV79" s="59"/>
      <c r="FW79" s="59"/>
      <c r="FX79" s="59"/>
      <c r="FY79" s="59"/>
      <c r="FZ79" s="59"/>
      <c r="GA79" s="59"/>
      <c r="GB79" s="59"/>
      <c r="GC79" s="59"/>
      <c r="GD79" s="59"/>
      <c r="GE79" s="59"/>
      <c r="GF79" s="59"/>
      <c r="GG79" s="59"/>
      <c r="GH79" s="59"/>
      <c r="GI79" s="59"/>
      <c r="GJ79" s="59"/>
      <c r="GK79" s="59"/>
      <c r="GL79" s="59"/>
      <c r="GM79" s="59"/>
      <c r="GN79" s="59"/>
      <c r="GO79" s="59"/>
      <c r="GP79" s="59"/>
      <c r="GQ79" s="59"/>
      <c r="GR79" s="59"/>
      <c r="GS79" s="59"/>
      <c r="GT79" s="59"/>
      <c r="GU79" s="59"/>
      <c r="GV79" s="59"/>
      <c r="GW79" s="59"/>
      <c r="GX79" s="59"/>
      <c r="GY79" s="59"/>
      <c r="GZ79" s="59"/>
      <c r="HA79" s="59"/>
      <c r="HB79" s="59"/>
      <c r="HC79" s="59"/>
      <c r="HD79" s="59"/>
      <c r="HE79" s="59"/>
      <c r="HF79" s="59"/>
      <c r="HG79" s="59"/>
      <c r="HH79" s="59"/>
      <c r="HI79" s="59"/>
      <c r="HJ79" s="59"/>
      <c r="HK79" s="59"/>
      <c r="HL79" s="59"/>
      <c r="HM79" s="59"/>
      <c r="HN79" s="59"/>
      <c r="HO79" s="59"/>
      <c r="HP79" s="59"/>
      <c r="HQ79" s="59"/>
      <c r="HR79" s="59"/>
      <c r="HS79" s="59"/>
      <c r="HT79" s="59"/>
      <c r="HU79" s="59"/>
      <c r="HV79" s="59"/>
      <c r="HW79" s="59"/>
      <c r="HX79" s="59"/>
      <c r="HY79" s="59"/>
      <c r="HZ79" s="59"/>
      <c r="IA79" s="59"/>
      <c r="IB79" s="59"/>
      <c r="IC79" s="59"/>
      <c r="ID79" s="59"/>
      <c r="IE79" s="59"/>
      <c r="IF79" s="59"/>
      <c r="IG79" s="59"/>
      <c r="IH79" s="59"/>
      <c r="II79" s="59"/>
      <c r="IJ79" s="59"/>
      <c r="IK79" s="59"/>
      <c r="IL79" s="59"/>
      <c r="IM79" s="59"/>
    </row>
    <row r="80" spans="1:247" ht="47.25">
      <c r="A80" s="45">
        <f t="shared" si="3"/>
        <v>74</v>
      </c>
      <c r="B80" s="107" t="s">
        <v>84</v>
      </c>
      <c r="C80" s="19"/>
      <c r="D80" s="45">
        <v>2011</v>
      </c>
      <c r="E80" s="45" t="s">
        <v>534</v>
      </c>
      <c r="F80" s="45">
        <v>5</v>
      </c>
      <c r="G80" s="126">
        <f t="shared" si="4"/>
        <v>60057680</v>
      </c>
      <c r="H80" s="28">
        <v>300288400</v>
      </c>
      <c r="I80" s="29">
        <f>H80-W80</f>
        <v>90086520</v>
      </c>
      <c r="J80" s="20">
        <v>1</v>
      </c>
      <c r="K80" s="22">
        <f>H80</f>
        <v>300288400</v>
      </c>
      <c r="L80" s="29">
        <f>I80</f>
        <v>90086520</v>
      </c>
      <c r="M80" s="27"/>
      <c r="N80" s="27"/>
      <c r="O80" s="27"/>
      <c r="P80" s="30"/>
      <c r="Q80" s="27"/>
      <c r="R80" s="52">
        <v>10</v>
      </c>
      <c r="S80" s="31">
        <f>100%/R80</f>
        <v>0.1</v>
      </c>
      <c r="T80" s="32">
        <f>H80/R80</f>
        <v>30028840</v>
      </c>
      <c r="U80" s="19">
        <f>2018-D80</f>
        <v>7</v>
      </c>
      <c r="V80" s="43">
        <f>T80</f>
        <v>30028840</v>
      </c>
      <c r="W80" s="33">
        <f>T80*U80</f>
        <v>210201880</v>
      </c>
      <c r="X80" s="26">
        <f>IF(I80&lt;0,0,I80)</f>
        <v>90086520</v>
      </c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53"/>
      <c r="GJ80" s="53"/>
      <c r="GK80" s="53"/>
      <c r="GL80" s="53"/>
      <c r="GM80" s="53"/>
      <c r="GN80" s="53"/>
      <c r="GO80" s="53"/>
      <c r="GP80" s="53"/>
      <c r="GQ80" s="53"/>
      <c r="GR80" s="53"/>
      <c r="GS80" s="53"/>
      <c r="GT80" s="53"/>
      <c r="GU80" s="53"/>
      <c r="GV80" s="53"/>
      <c r="GW80" s="53"/>
      <c r="GX80" s="53"/>
      <c r="GY80" s="53"/>
      <c r="GZ80" s="53"/>
      <c r="HA80" s="53"/>
      <c r="HB80" s="53"/>
      <c r="HC80" s="53"/>
      <c r="HD80" s="53"/>
      <c r="HE80" s="53"/>
      <c r="HF80" s="53"/>
      <c r="HG80" s="53"/>
      <c r="HH80" s="53"/>
      <c r="HI80" s="53"/>
      <c r="HJ80" s="53"/>
      <c r="HK80" s="53"/>
      <c r="HL80" s="53"/>
      <c r="HM80" s="53"/>
      <c r="HN80" s="53"/>
      <c r="HO80" s="53"/>
      <c r="HP80" s="53"/>
      <c r="HQ80" s="53"/>
      <c r="HR80" s="53"/>
      <c r="HS80" s="53"/>
      <c r="HT80" s="53"/>
      <c r="HU80" s="53"/>
      <c r="HV80" s="53"/>
      <c r="HW80" s="53"/>
      <c r="HX80" s="53"/>
      <c r="HY80" s="53"/>
      <c r="HZ80" s="53"/>
      <c r="IA80" s="53"/>
      <c r="IB80" s="53"/>
      <c r="IC80" s="53"/>
      <c r="ID80" s="53"/>
      <c r="IE80" s="53"/>
      <c r="IF80" s="53"/>
      <c r="IG80" s="53"/>
      <c r="IH80" s="53"/>
      <c r="II80" s="53"/>
      <c r="IJ80" s="53"/>
      <c r="IK80" s="53"/>
      <c r="IL80" s="53"/>
      <c r="IM80" s="53"/>
    </row>
    <row r="81" spans="1:247" ht="63">
      <c r="A81" s="45">
        <f t="shared" si="3"/>
        <v>75</v>
      </c>
      <c r="B81" s="107" t="s">
        <v>85</v>
      </c>
      <c r="C81" s="19"/>
      <c r="D81" s="45">
        <v>2011</v>
      </c>
      <c r="E81" s="45" t="s">
        <v>534</v>
      </c>
      <c r="F81" s="45">
        <v>2</v>
      </c>
      <c r="G81" s="126">
        <f t="shared" si="4"/>
        <v>34883000</v>
      </c>
      <c r="H81" s="28">
        <v>69766000</v>
      </c>
      <c r="I81" s="29">
        <f>H81-W81</f>
        <v>20929800</v>
      </c>
      <c r="J81" s="20">
        <v>1</v>
      </c>
      <c r="K81" s="22">
        <f>H81</f>
        <v>69766000</v>
      </c>
      <c r="L81" s="29">
        <f>I81</f>
        <v>20929800</v>
      </c>
      <c r="M81" s="27"/>
      <c r="N81" s="27"/>
      <c r="O81" s="27"/>
      <c r="P81" s="30"/>
      <c r="Q81" s="27"/>
      <c r="R81" s="52">
        <v>10</v>
      </c>
      <c r="S81" s="31">
        <f>100%/R81</f>
        <v>0.1</v>
      </c>
      <c r="T81" s="32">
        <f>H81/R81</f>
        <v>6976600</v>
      </c>
      <c r="U81" s="19">
        <f>2018-D81</f>
        <v>7</v>
      </c>
      <c r="V81" s="43">
        <f>T81</f>
        <v>6976600</v>
      </c>
      <c r="W81" s="33">
        <f>T81*U81</f>
        <v>48836200</v>
      </c>
      <c r="X81" s="26">
        <f>IF(I81&lt;0,0,I81)</f>
        <v>20929800</v>
      </c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J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53"/>
      <c r="EE81" s="53"/>
      <c r="EF81" s="53"/>
      <c r="EG81" s="53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3"/>
      <c r="FC81" s="53"/>
      <c r="FD81" s="53"/>
      <c r="FE81" s="53"/>
      <c r="FF81" s="53"/>
      <c r="FG81" s="53"/>
      <c r="FH81" s="53"/>
      <c r="FI81" s="53"/>
      <c r="FJ81" s="53"/>
      <c r="FK81" s="53"/>
      <c r="FL81" s="53"/>
      <c r="FM81" s="53"/>
      <c r="FN81" s="53"/>
      <c r="FO81" s="53"/>
      <c r="FP81" s="53"/>
      <c r="FQ81" s="53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53"/>
      <c r="GE81" s="53"/>
      <c r="GF81" s="53"/>
      <c r="GG81" s="53"/>
      <c r="GH81" s="53"/>
      <c r="GI81" s="53"/>
      <c r="GJ81" s="53"/>
      <c r="GK81" s="53"/>
      <c r="GL81" s="53"/>
      <c r="GM81" s="53"/>
      <c r="GN81" s="53"/>
      <c r="GO81" s="53"/>
      <c r="GP81" s="53"/>
      <c r="GQ81" s="53"/>
      <c r="GR81" s="53"/>
      <c r="GS81" s="53"/>
      <c r="GT81" s="53"/>
      <c r="GU81" s="53"/>
      <c r="GV81" s="53"/>
      <c r="GW81" s="53"/>
      <c r="GX81" s="53"/>
      <c r="GY81" s="53"/>
      <c r="GZ81" s="53"/>
      <c r="HA81" s="53"/>
      <c r="HB81" s="53"/>
      <c r="HC81" s="53"/>
      <c r="HD81" s="53"/>
      <c r="HE81" s="53"/>
      <c r="HF81" s="53"/>
      <c r="HG81" s="53"/>
      <c r="HH81" s="53"/>
      <c r="HI81" s="53"/>
      <c r="HJ81" s="53"/>
      <c r="HK81" s="53"/>
      <c r="HL81" s="53"/>
      <c r="HM81" s="53"/>
      <c r="HN81" s="53"/>
      <c r="HO81" s="53"/>
      <c r="HP81" s="53"/>
      <c r="HQ81" s="53"/>
      <c r="HR81" s="53"/>
      <c r="HS81" s="53"/>
      <c r="HT81" s="53"/>
      <c r="HU81" s="53"/>
      <c r="HV81" s="53"/>
      <c r="HW81" s="53"/>
      <c r="HX81" s="53"/>
      <c r="HY81" s="53"/>
      <c r="HZ81" s="53"/>
      <c r="IA81" s="53"/>
      <c r="IB81" s="53"/>
      <c r="IC81" s="53"/>
      <c r="ID81" s="53"/>
      <c r="IE81" s="53"/>
      <c r="IF81" s="53"/>
      <c r="IG81" s="53"/>
      <c r="IH81" s="53"/>
      <c r="II81" s="53"/>
      <c r="IJ81" s="53"/>
      <c r="IK81" s="53"/>
      <c r="IL81" s="53"/>
      <c r="IM81" s="53"/>
    </row>
    <row r="82" spans="1:247">
      <c r="A82" s="45">
        <f t="shared" si="3"/>
        <v>76</v>
      </c>
      <c r="B82" s="107" t="s">
        <v>86</v>
      </c>
      <c r="C82" s="19"/>
      <c r="D82" s="45">
        <v>2008</v>
      </c>
      <c r="E82" s="45" t="s">
        <v>534</v>
      </c>
      <c r="F82" s="45">
        <v>1</v>
      </c>
      <c r="G82" s="126">
        <f t="shared" si="4"/>
        <v>97900000</v>
      </c>
      <c r="H82" s="28">
        <v>97900000</v>
      </c>
      <c r="I82" s="29">
        <f>H82-W82</f>
        <v>0</v>
      </c>
      <c r="J82" s="20">
        <v>1</v>
      </c>
      <c r="K82" s="22">
        <f>H82</f>
        <v>97900000</v>
      </c>
      <c r="L82" s="29">
        <f>I82</f>
        <v>0</v>
      </c>
      <c r="M82" s="27"/>
      <c r="N82" s="27"/>
      <c r="O82" s="27"/>
      <c r="P82" s="30"/>
      <c r="Q82" s="27"/>
      <c r="R82" s="52">
        <v>10</v>
      </c>
      <c r="S82" s="31">
        <f>100%/R82</f>
        <v>0.1</v>
      </c>
      <c r="T82" s="32">
        <f>H82/R82</f>
        <v>9790000</v>
      </c>
      <c r="U82" s="19">
        <f>2018-D82</f>
        <v>10</v>
      </c>
      <c r="V82" s="43">
        <f>T82</f>
        <v>9790000</v>
      </c>
      <c r="W82" s="33">
        <f>T82*U82</f>
        <v>97900000</v>
      </c>
      <c r="X82" s="26">
        <f>IF(I82&lt;0,0,I82)</f>
        <v>0</v>
      </c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53"/>
      <c r="GW82" s="53"/>
      <c r="GX82" s="53"/>
      <c r="GY82" s="53"/>
      <c r="GZ82" s="53"/>
      <c r="HA82" s="53"/>
      <c r="HB82" s="53"/>
      <c r="HC82" s="53"/>
      <c r="HD82" s="53"/>
      <c r="HE82" s="53"/>
      <c r="HF82" s="53"/>
      <c r="HG82" s="53"/>
      <c r="HH82" s="53"/>
      <c r="HI82" s="53"/>
      <c r="HJ82" s="53"/>
      <c r="HK82" s="53"/>
      <c r="HL82" s="53"/>
      <c r="HM82" s="53"/>
      <c r="HN82" s="53"/>
      <c r="HO82" s="53"/>
      <c r="HP82" s="53"/>
      <c r="HQ82" s="53"/>
      <c r="HR82" s="53"/>
      <c r="HS82" s="53"/>
      <c r="HT82" s="53"/>
      <c r="HU82" s="53"/>
      <c r="HV82" s="53"/>
      <c r="HW82" s="53"/>
      <c r="HX82" s="53"/>
      <c r="HY82" s="53"/>
      <c r="HZ82" s="53"/>
      <c r="IA82" s="53"/>
      <c r="IB82" s="53"/>
      <c r="IC82" s="53"/>
      <c r="ID82" s="53"/>
      <c r="IE82" s="53"/>
      <c r="IF82" s="53"/>
      <c r="IG82" s="53"/>
      <c r="IH82" s="53"/>
      <c r="II82" s="53"/>
      <c r="IJ82" s="53"/>
      <c r="IK82" s="53"/>
      <c r="IL82" s="53"/>
      <c r="IM82" s="53"/>
    </row>
    <row r="83" spans="1:247" ht="63">
      <c r="A83" s="45">
        <f t="shared" si="3"/>
        <v>77</v>
      </c>
      <c r="B83" s="107" t="s">
        <v>87</v>
      </c>
      <c r="C83" s="19"/>
      <c r="D83" s="45">
        <v>2011</v>
      </c>
      <c r="E83" s="45" t="s">
        <v>534</v>
      </c>
      <c r="F83" s="45">
        <v>1</v>
      </c>
      <c r="G83" s="126">
        <f t="shared" si="4"/>
        <v>581218600</v>
      </c>
      <c r="H83" s="28">
        <v>581218600</v>
      </c>
      <c r="I83" s="29">
        <f>H83-W83</f>
        <v>174365580</v>
      </c>
      <c r="J83" s="20">
        <v>1</v>
      </c>
      <c r="K83" s="22">
        <f>H83</f>
        <v>581218600</v>
      </c>
      <c r="L83" s="29">
        <f>I83</f>
        <v>174365580</v>
      </c>
      <c r="M83" s="27"/>
      <c r="N83" s="27"/>
      <c r="O83" s="27"/>
      <c r="P83" s="30"/>
      <c r="Q83" s="27"/>
      <c r="R83" s="52">
        <v>10</v>
      </c>
      <c r="S83" s="31">
        <f>100%/R83</f>
        <v>0.1</v>
      </c>
      <c r="T83" s="32">
        <f>H83/R83</f>
        <v>58121860</v>
      </c>
      <c r="U83" s="19">
        <f>2018-D83</f>
        <v>7</v>
      </c>
      <c r="V83" s="43">
        <f>T83</f>
        <v>58121860</v>
      </c>
      <c r="W83" s="33">
        <f>T83*U83</f>
        <v>406853020</v>
      </c>
      <c r="X83" s="26">
        <f>IF(I83&lt;0,0,I83)</f>
        <v>174365580</v>
      </c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M83" s="53"/>
      <c r="DN83" s="53"/>
      <c r="DO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  <c r="ED83" s="53"/>
      <c r="EE83" s="53"/>
      <c r="EF83" s="53"/>
      <c r="EG83" s="53"/>
      <c r="EH83" s="53"/>
      <c r="EI83" s="53"/>
      <c r="EJ83" s="53"/>
      <c r="EK83" s="53"/>
      <c r="EL83" s="53"/>
      <c r="EM83" s="53"/>
      <c r="EN83" s="53"/>
      <c r="EO83" s="53"/>
      <c r="EP83" s="53"/>
      <c r="EQ83" s="53"/>
      <c r="ER83" s="53"/>
      <c r="ES83" s="53"/>
      <c r="ET83" s="53"/>
      <c r="EU83" s="53"/>
      <c r="EV83" s="53"/>
      <c r="EW83" s="53"/>
      <c r="EX83" s="53"/>
      <c r="EY83" s="53"/>
      <c r="EZ83" s="53"/>
      <c r="FA83" s="53"/>
      <c r="FB83" s="53"/>
      <c r="FC83" s="53"/>
      <c r="FD83" s="53"/>
      <c r="FE83" s="53"/>
      <c r="FF83" s="53"/>
      <c r="FG83" s="53"/>
      <c r="FH83" s="53"/>
      <c r="FI83" s="53"/>
      <c r="FJ83" s="53"/>
      <c r="FK83" s="53"/>
      <c r="FL83" s="53"/>
      <c r="FM83" s="53"/>
      <c r="FN83" s="53"/>
      <c r="FO83" s="53"/>
      <c r="FP83" s="53"/>
      <c r="FQ83" s="53"/>
      <c r="FR83" s="53"/>
      <c r="FS83" s="53"/>
      <c r="FT83" s="53"/>
      <c r="FU83" s="53"/>
      <c r="FV83" s="53"/>
      <c r="FW83" s="53"/>
      <c r="FX83" s="53"/>
      <c r="FY83" s="53"/>
      <c r="FZ83" s="53"/>
      <c r="GA83" s="53"/>
      <c r="GB83" s="53"/>
      <c r="GC83" s="53"/>
      <c r="GD83" s="53"/>
      <c r="GE83" s="53"/>
      <c r="GF83" s="53"/>
      <c r="GG83" s="53"/>
      <c r="GH83" s="53"/>
      <c r="GI83" s="53"/>
      <c r="GJ83" s="53"/>
      <c r="GK83" s="53"/>
      <c r="GL83" s="53"/>
      <c r="GM83" s="53"/>
      <c r="GN83" s="53"/>
      <c r="GO83" s="53"/>
      <c r="GP83" s="53"/>
      <c r="GQ83" s="53"/>
      <c r="GR83" s="53"/>
      <c r="GS83" s="53"/>
      <c r="GT83" s="53"/>
      <c r="GU83" s="53"/>
      <c r="GV83" s="53"/>
      <c r="GW83" s="53"/>
      <c r="GX83" s="53"/>
      <c r="GY83" s="53"/>
      <c r="GZ83" s="53"/>
      <c r="HA83" s="53"/>
      <c r="HB83" s="53"/>
      <c r="HC83" s="53"/>
      <c r="HD83" s="53"/>
      <c r="HE83" s="53"/>
      <c r="HF83" s="53"/>
      <c r="HG83" s="53"/>
      <c r="HH83" s="53"/>
      <c r="HI83" s="53"/>
      <c r="HJ83" s="53"/>
      <c r="HK83" s="53"/>
      <c r="HL83" s="53"/>
      <c r="HM83" s="53"/>
      <c r="HN83" s="53"/>
      <c r="HO83" s="53"/>
      <c r="HP83" s="53"/>
      <c r="HQ83" s="53"/>
      <c r="HR83" s="53"/>
      <c r="HS83" s="53"/>
      <c r="HT83" s="53"/>
      <c r="HU83" s="53"/>
      <c r="HV83" s="53"/>
      <c r="HW83" s="53"/>
      <c r="HX83" s="53"/>
      <c r="HY83" s="53"/>
      <c r="HZ83" s="53"/>
      <c r="IA83" s="53"/>
      <c r="IB83" s="53"/>
      <c r="IC83" s="53"/>
      <c r="ID83" s="53"/>
      <c r="IE83" s="53"/>
      <c r="IF83" s="53"/>
      <c r="IG83" s="53"/>
      <c r="IH83" s="53"/>
      <c r="II83" s="53"/>
      <c r="IJ83" s="53"/>
      <c r="IK83" s="53"/>
      <c r="IL83" s="53"/>
      <c r="IM83" s="53"/>
    </row>
    <row r="84" spans="1:247" ht="31.5">
      <c r="A84" s="45">
        <f t="shared" si="3"/>
        <v>78</v>
      </c>
      <c r="B84" s="107" t="s">
        <v>88</v>
      </c>
      <c r="C84" s="19"/>
      <c r="D84" s="45">
        <v>2011</v>
      </c>
      <c r="E84" s="45" t="s">
        <v>534</v>
      </c>
      <c r="F84" s="45">
        <v>1</v>
      </c>
      <c r="G84" s="126">
        <f t="shared" si="4"/>
        <v>595000000</v>
      </c>
      <c r="H84" s="28">
        <v>595000000</v>
      </c>
      <c r="I84" s="29">
        <f>H84-W84</f>
        <v>178500000</v>
      </c>
      <c r="J84" s="20">
        <v>1</v>
      </c>
      <c r="K84" s="22">
        <f>H84</f>
        <v>595000000</v>
      </c>
      <c r="L84" s="29">
        <f>I84</f>
        <v>178500000</v>
      </c>
      <c r="M84" s="27"/>
      <c r="N84" s="27"/>
      <c r="O84" s="27"/>
      <c r="P84" s="30"/>
      <c r="Q84" s="27"/>
      <c r="R84" s="52">
        <v>10</v>
      </c>
      <c r="S84" s="31">
        <f>100%/R84</f>
        <v>0.1</v>
      </c>
      <c r="T84" s="32">
        <f>H84/R84</f>
        <v>59500000</v>
      </c>
      <c r="U84" s="19">
        <f>2018-D84</f>
        <v>7</v>
      </c>
      <c r="V84" s="43">
        <f>T84</f>
        <v>59500000</v>
      </c>
      <c r="W84" s="33">
        <f>T84*U84</f>
        <v>416500000</v>
      </c>
      <c r="X84" s="26">
        <f>IF(I84&lt;0,0,I84)</f>
        <v>178500000</v>
      </c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53"/>
      <c r="GW84" s="53"/>
      <c r="GX84" s="53"/>
      <c r="GY84" s="53"/>
      <c r="GZ84" s="53"/>
      <c r="HA84" s="53"/>
      <c r="HB84" s="53"/>
      <c r="HC84" s="53"/>
      <c r="HD84" s="53"/>
      <c r="HE84" s="53"/>
      <c r="HF84" s="53"/>
      <c r="HG84" s="53"/>
      <c r="HH84" s="53"/>
      <c r="HI84" s="53"/>
      <c r="HJ84" s="53"/>
      <c r="HK84" s="53"/>
      <c r="HL84" s="53"/>
      <c r="HM84" s="53"/>
      <c r="HN84" s="53"/>
      <c r="HO84" s="53"/>
      <c r="HP84" s="53"/>
      <c r="HQ84" s="53"/>
      <c r="HR84" s="53"/>
      <c r="HS84" s="53"/>
      <c r="HT84" s="53"/>
      <c r="HU84" s="53"/>
      <c r="HV84" s="53"/>
      <c r="HW84" s="53"/>
      <c r="HX84" s="53"/>
      <c r="HY84" s="53"/>
      <c r="HZ84" s="53"/>
      <c r="IA84" s="53"/>
      <c r="IB84" s="53"/>
      <c r="IC84" s="53"/>
      <c r="ID84" s="53"/>
      <c r="IE84" s="53"/>
      <c r="IF84" s="53"/>
      <c r="IG84" s="53"/>
      <c r="IH84" s="53"/>
      <c r="II84" s="53"/>
      <c r="IJ84" s="53"/>
      <c r="IK84" s="53"/>
      <c r="IL84" s="53"/>
      <c r="IM84" s="53"/>
    </row>
    <row r="85" spans="1:247" ht="16.5" customHeight="1">
      <c r="A85" s="45">
        <f t="shared" si="3"/>
        <v>79</v>
      </c>
      <c r="B85" s="110" t="s">
        <v>89</v>
      </c>
      <c r="C85" s="60"/>
      <c r="D85" s="45">
        <v>2011</v>
      </c>
      <c r="E85" s="45" t="s">
        <v>533</v>
      </c>
      <c r="F85" s="45">
        <v>5</v>
      </c>
      <c r="G85" s="126">
        <f t="shared" si="4"/>
        <v>12500000</v>
      </c>
      <c r="H85" s="35">
        <v>62500000</v>
      </c>
      <c r="I85" s="29">
        <f>H85-W85</f>
        <v>18750000</v>
      </c>
      <c r="J85" s="20">
        <v>1</v>
      </c>
      <c r="K85" s="22">
        <f>H85</f>
        <v>62500000</v>
      </c>
      <c r="L85" s="29">
        <f>I85</f>
        <v>18750000</v>
      </c>
      <c r="M85" s="61"/>
      <c r="N85" s="61"/>
      <c r="O85" s="61"/>
      <c r="P85" s="32"/>
      <c r="Q85" s="27"/>
      <c r="R85" s="62">
        <v>10</v>
      </c>
      <c r="S85" s="31">
        <f>100%/R85</f>
        <v>0.1</v>
      </c>
      <c r="T85" s="32">
        <f>H85/R85</f>
        <v>6250000</v>
      </c>
      <c r="U85" s="19">
        <f>2018-D85</f>
        <v>7</v>
      </c>
      <c r="V85" s="19"/>
      <c r="W85" s="33">
        <f>T85*U85</f>
        <v>43750000</v>
      </c>
      <c r="X85" s="26">
        <f>IF(I85&lt;0,0,I85)</f>
        <v>18750000</v>
      </c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3"/>
      <c r="BY85" s="63"/>
      <c r="BZ85" s="63"/>
      <c r="CA85" s="63"/>
      <c r="CB85" s="63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3"/>
      <c r="CN85" s="63"/>
      <c r="CO85" s="63"/>
      <c r="CP85" s="63"/>
      <c r="CQ85" s="63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3"/>
      <c r="DC85" s="63"/>
      <c r="DD85" s="63"/>
      <c r="DE85" s="63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3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3"/>
      <c r="FQ85" s="63"/>
      <c r="FR85" s="63"/>
      <c r="FS85" s="63"/>
      <c r="FT85" s="63"/>
      <c r="FU85" s="63"/>
      <c r="FV85" s="63"/>
      <c r="FW85" s="63"/>
      <c r="FX85" s="63"/>
      <c r="FY85" s="63"/>
      <c r="FZ85" s="63"/>
      <c r="GA85" s="63"/>
      <c r="GB85" s="63"/>
      <c r="GC85" s="63"/>
      <c r="GD85" s="63"/>
      <c r="GE85" s="63"/>
      <c r="GF85" s="63"/>
      <c r="GG85" s="63"/>
      <c r="GH85" s="63"/>
      <c r="GI85" s="63"/>
      <c r="GJ85" s="63"/>
      <c r="GK85" s="63"/>
      <c r="GL85" s="63"/>
      <c r="GM85" s="63"/>
      <c r="GN85" s="63"/>
      <c r="GO85" s="63"/>
      <c r="GP85" s="63"/>
      <c r="GQ85" s="63"/>
      <c r="GR85" s="63"/>
      <c r="GS85" s="63"/>
      <c r="GT85" s="63"/>
      <c r="GU85" s="63"/>
      <c r="GV85" s="63"/>
      <c r="GW85" s="63"/>
      <c r="GX85" s="63"/>
      <c r="GY85" s="63"/>
      <c r="GZ85" s="63"/>
      <c r="HA85" s="63"/>
      <c r="HB85" s="63"/>
      <c r="HC85" s="63"/>
      <c r="HD85" s="63"/>
      <c r="HE85" s="63"/>
      <c r="HF85" s="63"/>
      <c r="HG85" s="63"/>
      <c r="HH85" s="63"/>
      <c r="HI85" s="63"/>
      <c r="HJ85" s="63"/>
      <c r="HK85" s="63"/>
      <c r="HL85" s="63"/>
      <c r="HM85" s="63"/>
      <c r="HN85" s="63"/>
      <c r="HO85" s="63"/>
      <c r="HP85" s="63"/>
      <c r="HQ85" s="63"/>
      <c r="HR85" s="63"/>
      <c r="HS85" s="63"/>
      <c r="HT85" s="63"/>
      <c r="HU85" s="63"/>
      <c r="HV85" s="63"/>
      <c r="HW85" s="63"/>
      <c r="HX85" s="63"/>
      <c r="HY85" s="63"/>
      <c r="HZ85" s="63"/>
      <c r="IA85" s="63"/>
      <c r="IB85" s="63"/>
      <c r="IC85" s="63"/>
      <c r="ID85" s="63"/>
      <c r="IE85" s="63"/>
      <c r="IF85" s="63"/>
      <c r="IG85" s="63"/>
      <c r="IH85" s="63"/>
      <c r="II85" s="63"/>
      <c r="IJ85" s="63"/>
      <c r="IK85" s="63"/>
      <c r="IL85" s="63"/>
      <c r="IM85" s="63"/>
    </row>
    <row r="86" spans="1:247" ht="31.5">
      <c r="A86" s="45">
        <f t="shared" si="3"/>
        <v>80</v>
      </c>
      <c r="B86" s="107" t="s">
        <v>90</v>
      </c>
      <c r="C86" s="19"/>
      <c r="D86" s="45">
        <v>2008</v>
      </c>
      <c r="E86" s="45" t="s">
        <v>534</v>
      </c>
      <c r="F86" s="45">
        <v>1</v>
      </c>
      <c r="G86" s="126">
        <f t="shared" si="4"/>
        <v>1088535000</v>
      </c>
      <c r="H86" s="28">
        <v>1088535000</v>
      </c>
      <c r="I86" s="29">
        <f>H86-W86</f>
        <v>0</v>
      </c>
      <c r="J86" s="20">
        <v>1</v>
      </c>
      <c r="K86" s="40">
        <v>1088535000</v>
      </c>
      <c r="L86" s="29">
        <f>I86</f>
        <v>0</v>
      </c>
      <c r="M86" s="27"/>
      <c r="N86" s="27"/>
      <c r="O86" s="27"/>
      <c r="P86" s="30"/>
      <c r="Q86" s="27"/>
      <c r="R86" s="52">
        <v>10</v>
      </c>
      <c r="S86" s="31">
        <f>100%/R86</f>
        <v>0.1</v>
      </c>
      <c r="T86" s="32">
        <f>H86/R86</f>
        <v>108853500</v>
      </c>
      <c r="U86" s="19">
        <f>2018-D86</f>
        <v>10</v>
      </c>
      <c r="V86" s="19"/>
      <c r="W86" s="33">
        <f>T86*U86</f>
        <v>1088535000</v>
      </c>
      <c r="X86" s="26">
        <f>IF(I86&lt;0,0,I86)</f>
        <v>0</v>
      </c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M86" s="53"/>
      <c r="DN86" s="53"/>
      <c r="DO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3"/>
      <c r="FG86" s="53"/>
      <c r="FH86" s="53"/>
      <c r="FI86" s="53"/>
      <c r="FJ86" s="53"/>
      <c r="FK86" s="53"/>
      <c r="FL86" s="53"/>
      <c r="FM86" s="53"/>
      <c r="FN86" s="53"/>
      <c r="FO86" s="53"/>
      <c r="FP86" s="53"/>
      <c r="FQ86" s="53"/>
      <c r="FR86" s="53"/>
      <c r="FS86" s="53"/>
      <c r="FT86" s="53"/>
      <c r="FU86" s="53"/>
      <c r="FV86" s="53"/>
      <c r="FW86" s="53"/>
      <c r="FX86" s="53"/>
      <c r="FY86" s="53"/>
      <c r="FZ86" s="53"/>
      <c r="GA86" s="53"/>
      <c r="GB86" s="53"/>
      <c r="GC86" s="53"/>
      <c r="GD86" s="53"/>
      <c r="GE86" s="53"/>
      <c r="GF86" s="53"/>
      <c r="GG86" s="53"/>
      <c r="GH86" s="53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53"/>
      <c r="GT86" s="53"/>
      <c r="GU86" s="53"/>
      <c r="GV86" s="53"/>
      <c r="GW86" s="53"/>
      <c r="GX86" s="53"/>
      <c r="GY86" s="53"/>
      <c r="GZ86" s="53"/>
      <c r="HA86" s="53"/>
      <c r="HB86" s="53"/>
      <c r="HC86" s="53"/>
      <c r="HD86" s="53"/>
      <c r="HE86" s="53"/>
      <c r="HF86" s="53"/>
      <c r="HG86" s="53"/>
      <c r="HH86" s="53"/>
      <c r="HI86" s="53"/>
      <c r="HJ86" s="53"/>
      <c r="HK86" s="53"/>
      <c r="HL86" s="53"/>
      <c r="HM86" s="53"/>
      <c r="HN86" s="53"/>
      <c r="HO86" s="53"/>
      <c r="HP86" s="53"/>
      <c r="HQ86" s="53"/>
      <c r="HR86" s="53"/>
      <c r="HS86" s="53"/>
      <c r="HT86" s="53"/>
      <c r="HU86" s="53"/>
      <c r="HV86" s="53"/>
      <c r="HW86" s="53"/>
      <c r="HX86" s="53"/>
      <c r="HY86" s="53"/>
      <c r="HZ86" s="53"/>
      <c r="IA86" s="53"/>
      <c r="IB86" s="53"/>
      <c r="IC86" s="53"/>
      <c r="ID86" s="53"/>
      <c r="IE86" s="53"/>
      <c r="IF86" s="53"/>
      <c r="IG86" s="53"/>
      <c r="IH86" s="53"/>
      <c r="II86" s="53"/>
      <c r="IJ86" s="53"/>
      <c r="IK86" s="53"/>
      <c r="IL86" s="53"/>
      <c r="IM86" s="53"/>
    </row>
    <row r="87" spans="1:247">
      <c r="A87" s="45">
        <f t="shared" si="3"/>
        <v>81</v>
      </c>
      <c r="B87" s="107" t="s">
        <v>91</v>
      </c>
      <c r="C87" s="19"/>
      <c r="D87" s="45">
        <v>2007</v>
      </c>
      <c r="E87" s="45" t="s">
        <v>534</v>
      </c>
      <c r="F87" s="45">
        <v>1</v>
      </c>
      <c r="G87" s="126">
        <f t="shared" si="4"/>
        <v>698775000</v>
      </c>
      <c r="H87" s="28">
        <v>698775000</v>
      </c>
      <c r="I87" s="29">
        <v>0</v>
      </c>
      <c r="J87" s="20">
        <v>1</v>
      </c>
      <c r="K87" s="40">
        <v>698775000</v>
      </c>
      <c r="L87" s="29">
        <f>I87</f>
        <v>0</v>
      </c>
      <c r="M87" s="27"/>
      <c r="N87" s="27"/>
      <c r="O87" s="27"/>
      <c r="P87" s="30"/>
      <c r="Q87" s="27"/>
      <c r="R87" s="52">
        <v>10</v>
      </c>
      <c r="S87" s="31">
        <f>100%/R87</f>
        <v>0.1</v>
      </c>
      <c r="T87" s="32">
        <f>H87/R87</f>
        <v>69877500</v>
      </c>
      <c r="U87" s="19">
        <f>2018-D87</f>
        <v>11</v>
      </c>
      <c r="V87" s="19"/>
      <c r="W87" s="33">
        <f>T87*U87</f>
        <v>768652500</v>
      </c>
      <c r="X87" s="26">
        <f>IF(I87&lt;0,0,I87)</f>
        <v>0</v>
      </c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J87" s="53"/>
      <c r="CK87" s="53"/>
      <c r="CL87" s="53"/>
      <c r="CM87" s="53"/>
      <c r="CN87" s="53"/>
      <c r="CO87" s="53"/>
      <c r="CP87" s="53"/>
      <c r="CQ87" s="53"/>
      <c r="CR87" s="53"/>
      <c r="CS87" s="53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3"/>
      <c r="DG87" s="53"/>
      <c r="DH87" s="53"/>
      <c r="DI87" s="53"/>
      <c r="DJ87" s="53"/>
      <c r="DK87" s="53"/>
      <c r="DL87" s="53"/>
      <c r="DM87" s="53"/>
      <c r="DN87" s="53"/>
      <c r="DO87" s="53"/>
      <c r="DP87" s="53"/>
      <c r="DQ87" s="53"/>
      <c r="DR87" s="53"/>
      <c r="DS87" s="53"/>
      <c r="DT87" s="53"/>
      <c r="DU87" s="53"/>
      <c r="DV87" s="53"/>
      <c r="DW87" s="53"/>
      <c r="DX87" s="53"/>
      <c r="DY87" s="53"/>
      <c r="DZ87" s="53"/>
      <c r="EA87" s="53"/>
      <c r="EB87" s="53"/>
      <c r="EC87" s="53"/>
      <c r="ED87" s="53"/>
      <c r="EE87" s="53"/>
      <c r="EF87" s="53"/>
      <c r="EG87" s="53"/>
      <c r="EH87" s="53"/>
      <c r="EI87" s="53"/>
      <c r="EJ87" s="53"/>
      <c r="EK87" s="53"/>
      <c r="EL87" s="53"/>
      <c r="EM87" s="53"/>
      <c r="EN87" s="53"/>
      <c r="EO87" s="53"/>
      <c r="EP87" s="53"/>
      <c r="EQ87" s="53"/>
      <c r="ER87" s="53"/>
      <c r="ES87" s="53"/>
      <c r="ET87" s="53"/>
      <c r="EU87" s="53"/>
      <c r="EV87" s="53"/>
      <c r="EW87" s="53"/>
      <c r="EX87" s="53"/>
      <c r="EY87" s="53"/>
      <c r="EZ87" s="53"/>
      <c r="FA87" s="53"/>
      <c r="FB87" s="53"/>
      <c r="FC87" s="53"/>
      <c r="FD87" s="53"/>
      <c r="FE87" s="53"/>
      <c r="FF87" s="53"/>
      <c r="FG87" s="53"/>
      <c r="FH87" s="53"/>
      <c r="FI87" s="53"/>
      <c r="FJ87" s="53"/>
      <c r="FK87" s="53"/>
      <c r="FL87" s="53"/>
      <c r="FM87" s="53"/>
      <c r="FN87" s="53"/>
      <c r="FO87" s="53"/>
      <c r="FP87" s="53"/>
      <c r="FQ87" s="53"/>
      <c r="FR87" s="53"/>
      <c r="FS87" s="53"/>
      <c r="FT87" s="53"/>
      <c r="FU87" s="53"/>
      <c r="FV87" s="53"/>
      <c r="FW87" s="53"/>
      <c r="FX87" s="53"/>
      <c r="FY87" s="53"/>
      <c r="FZ87" s="53"/>
      <c r="GA87" s="53"/>
      <c r="GB87" s="53"/>
      <c r="GC87" s="53"/>
      <c r="GD87" s="53"/>
      <c r="GE87" s="53"/>
      <c r="GF87" s="53"/>
      <c r="GG87" s="53"/>
      <c r="GH87" s="53"/>
      <c r="GI87" s="53"/>
      <c r="GJ87" s="53"/>
      <c r="GK87" s="53"/>
      <c r="GL87" s="53"/>
      <c r="GM87" s="53"/>
      <c r="GN87" s="53"/>
      <c r="GO87" s="53"/>
      <c r="GP87" s="53"/>
      <c r="GQ87" s="53"/>
      <c r="GR87" s="53"/>
      <c r="GS87" s="53"/>
      <c r="GT87" s="53"/>
      <c r="GU87" s="53"/>
      <c r="GV87" s="53"/>
      <c r="GW87" s="53"/>
      <c r="GX87" s="53"/>
      <c r="GY87" s="53"/>
      <c r="GZ87" s="53"/>
      <c r="HA87" s="53"/>
      <c r="HB87" s="53"/>
      <c r="HC87" s="53"/>
      <c r="HD87" s="53"/>
      <c r="HE87" s="53"/>
      <c r="HF87" s="53"/>
      <c r="HG87" s="53"/>
      <c r="HH87" s="53"/>
      <c r="HI87" s="53"/>
      <c r="HJ87" s="53"/>
      <c r="HK87" s="53"/>
      <c r="HL87" s="53"/>
      <c r="HM87" s="53"/>
      <c r="HN87" s="53"/>
      <c r="HO87" s="53"/>
      <c r="HP87" s="53"/>
      <c r="HQ87" s="53"/>
      <c r="HR87" s="53"/>
      <c r="HS87" s="53"/>
      <c r="HT87" s="53"/>
      <c r="HU87" s="53"/>
      <c r="HV87" s="53"/>
      <c r="HW87" s="53"/>
      <c r="HX87" s="53"/>
      <c r="HY87" s="53"/>
      <c r="HZ87" s="53"/>
      <c r="IA87" s="53"/>
      <c r="IB87" s="53"/>
      <c r="IC87" s="53"/>
      <c r="ID87" s="53"/>
      <c r="IE87" s="53"/>
      <c r="IF87" s="53"/>
      <c r="IG87" s="53"/>
      <c r="IH87" s="53"/>
      <c r="II87" s="53"/>
      <c r="IJ87" s="53"/>
      <c r="IK87" s="53"/>
      <c r="IL87" s="53"/>
      <c r="IM87" s="53"/>
    </row>
    <row r="88" spans="1:247">
      <c r="A88" s="45">
        <f t="shared" si="3"/>
        <v>82</v>
      </c>
      <c r="B88" s="107" t="s">
        <v>92</v>
      </c>
      <c r="C88" s="19"/>
      <c r="D88" s="45">
        <v>2009</v>
      </c>
      <c r="E88" s="45" t="s">
        <v>533</v>
      </c>
      <c r="F88" s="45">
        <v>2</v>
      </c>
      <c r="G88" s="126">
        <f t="shared" si="4"/>
        <v>5500000</v>
      </c>
      <c r="H88" s="36">
        <v>11000000</v>
      </c>
      <c r="I88" s="29">
        <f>H88-W88</f>
        <v>1100000</v>
      </c>
      <c r="J88" s="20">
        <v>1</v>
      </c>
      <c r="K88" s="22">
        <f>H88</f>
        <v>11000000</v>
      </c>
      <c r="L88" s="29">
        <f>I88</f>
        <v>1100000</v>
      </c>
      <c r="M88" s="27"/>
      <c r="N88" s="27"/>
      <c r="O88" s="27"/>
      <c r="P88" s="30"/>
      <c r="Q88" s="27"/>
      <c r="R88" s="52">
        <v>10</v>
      </c>
      <c r="S88" s="31">
        <f>100%/R88</f>
        <v>0.1</v>
      </c>
      <c r="T88" s="32">
        <f>H88/R88</f>
        <v>1100000</v>
      </c>
      <c r="U88" s="19">
        <f>2018-D88</f>
        <v>9</v>
      </c>
      <c r="V88" s="19"/>
      <c r="W88" s="33">
        <f>T88*U88</f>
        <v>9900000</v>
      </c>
      <c r="X88" s="26">
        <f>IF(I88&lt;0,0,I88)</f>
        <v>1100000</v>
      </c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J88" s="53"/>
      <c r="CK88" s="53"/>
      <c r="CL88" s="53"/>
      <c r="CM88" s="53"/>
      <c r="CN88" s="53"/>
      <c r="CO88" s="53"/>
      <c r="CP88" s="53"/>
      <c r="CQ88" s="53"/>
      <c r="CR88" s="53"/>
      <c r="CS88" s="53"/>
      <c r="CT88" s="53"/>
      <c r="CU88" s="53"/>
      <c r="CV88" s="53"/>
      <c r="CW88" s="53"/>
      <c r="CX88" s="53"/>
      <c r="CY88" s="53"/>
      <c r="CZ88" s="53"/>
      <c r="DA88" s="53"/>
      <c r="DB88" s="53"/>
      <c r="DC88" s="53"/>
      <c r="DD88" s="53"/>
      <c r="DE88" s="53"/>
      <c r="DF88" s="53"/>
      <c r="DG88" s="53"/>
      <c r="DH88" s="53"/>
      <c r="DI88" s="53"/>
      <c r="DJ88" s="53"/>
      <c r="DK88" s="53"/>
      <c r="DL88" s="53"/>
      <c r="DM88" s="53"/>
      <c r="DN88" s="53"/>
      <c r="DO88" s="53"/>
      <c r="DP88" s="53"/>
      <c r="DQ88" s="53"/>
      <c r="DR88" s="53"/>
      <c r="DS88" s="53"/>
      <c r="DT88" s="53"/>
      <c r="DU88" s="53"/>
      <c r="DV88" s="53"/>
      <c r="DW88" s="53"/>
      <c r="DX88" s="53"/>
      <c r="DY88" s="53"/>
      <c r="DZ88" s="53"/>
      <c r="EA88" s="53"/>
      <c r="EB88" s="53"/>
      <c r="EC88" s="53"/>
      <c r="ED88" s="53"/>
      <c r="EE88" s="53"/>
      <c r="EF88" s="53"/>
      <c r="EG88" s="53"/>
      <c r="EH88" s="53"/>
      <c r="EI88" s="53"/>
      <c r="EJ88" s="53"/>
      <c r="EK88" s="53"/>
      <c r="EL88" s="53"/>
      <c r="EM88" s="53"/>
      <c r="EN88" s="53"/>
      <c r="EO88" s="53"/>
      <c r="EP88" s="53"/>
      <c r="EQ88" s="53"/>
      <c r="ER88" s="53"/>
      <c r="ES88" s="53"/>
      <c r="ET88" s="53"/>
      <c r="EU88" s="53"/>
      <c r="EV88" s="53"/>
      <c r="EW88" s="53"/>
      <c r="EX88" s="53"/>
      <c r="EY88" s="53"/>
      <c r="EZ88" s="53"/>
      <c r="FA88" s="53"/>
      <c r="FB88" s="53"/>
      <c r="FC88" s="53"/>
      <c r="FD88" s="53"/>
      <c r="FE88" s="53"/>
      <c r="FF88" s="53"/>
      <c r="FG88" s="53"/>
      <c r="FH88" s="53"/>
      <c r="FI88" s="53"/>
      <c r="FJ88" s="53"/>
      <c r="FK88" s="53"/>
      <c r="FL88" s="53"/>
      <c r="FM88" s="53"/>
      <c r="FN88" s="53"/>
      <c r="FO88" s="53"/>
      <c r="FP88" s="53"/>
      <c r="FQ88" s="53"/>
      <c r="FR88" s="53"/>
      <c r="FS88" s="53"/>
      <c r="FT88" s="53"/>
      <c r="FU88" s="53"/>
      <c r="FV88" s="53"/>
      <c r="FW88" s="53"/>
      <c r="FX88" s="53"/>
      <c r="FY88" s="53"/>
      <c r="FZ88" s="53"/>
      <c r="GA88" s="53"/>
      <c r="GB88" s="53"/>
      <c r="GC88" s="53"/>
      <c r="GD88" s="53"/>
      <c r="GE88" s="53"/>
      <c r="GF88" s="53"/>
      <c r="GG88" s="53"/>
      <c r="GH88" s="53"/>
      <c r="GI88" s="53"/>
      <c r="GJ88" s="53"/>
      <c r="GK88" s="53"/>
      <c r="GL88" s="53"/>
      <c r="GM88" s="53"/>
      <c r="GN88" s="53"/>
      <c r="GO88" s="53"/>
      <c r="GP88" s="53"/>
      <c r="GQ88" s="53"/>
      <c r="GR88" s="53"/>
      <c r="GS88" s="53"/>
      <c r="GT88" s="53"/>
      <c r="GU88" s="53"/>
      <c r="GV88" s="53"/>
      <c r="GW88" s="53"/>
      <c r="GX88" s="53"/>
      <c r="GY88" s="53"/>
      <c r="GZ88" s="53"/>
      <c r="HA88" s="53"/>
      <c r="HB88" s="53"/>
      <c r="HC88" s="53"/>
      <c r="HD88" s="53"/>
      <c r="HE88" s="53"/>
      <c r="HF88" s="53"/>
      <c r="HG88" s="53"/>
      <c r="HH88" s="53"/>
      <c r="HI88" s="53"/>
      <c r="HJ88" s="53"/>
      <c r="HK88" s="53"/>
      <c r="HL88" s="53"/>
      <c r="HM88" s="53"/>
      <c r="HN88" s="53"/>
      <c r="HO88" s="53"/>
      <c r="HP88" s="53"/>
      <c r="HQ88" s="53"/>
      <c r="HR88" s="53"/>
      <c r="HS88" s="53"/>
      <c r="HT88" s="53"/>
      <c r="HU88" s="53"/>
      <c r="HV88" s="53"/>
      <c r="HW88" s="53"/>
      <c r="HX88" s="53"/>
      <c r="HY88" s="53"/>
      <c r="HZ88" s="53"/>
      <c r="IA88" s="53"/>
      <c r="IB88" s="53"/>
      <c r="IC88" s="53"/>
      <c r="ID88" s="53"/>
      <c r="IE88" s="53"/>
      <c r="IF88" s="53"/>
      <c r="IG88" s="53"/>
      <c r="IH88" s="53"/>
      <c r="II88" s="53"/>
      <c r="IJ88" s="53"/>
      <c r="IK88" s="53"/>
      <c r="IL88" s="53"/>
      <c r="IM88" s="53"/>
    </row>
    <row r="89" spans="1:247" ht="31.5">
      <c r="A89" s="45"/>
      <c r="B89" s="111" t="s">
        <v>527</v>
      </c>
      <c r="C89" s="19"/>
      <c r="D89" s="45"/>
      <c r="E89" s="45"/>
      <c r="F89" s="45"/>
      <c r="G89" s="126" t="e">
        <f t="shared" si="4"/>
        <v>#DIV/0!</v>
      </c>
      <c r="H89" s="36"/>
      <c r="I89" s="29"/>
      <c r="J89" s="20"/>
      <c r="K89" s="22"/>
      <c r="L89" s="29"/>
      <c r="M89" s="27"/>
      <c r="N89" s="27"/>
      <c r="O89" s="27"/>
      <c r="P89" s="30"/>
      <c r="Q89" s="27"/>
      <c r="R89" s="52"/>
      <c r="S89" s="31"/>
      <c r="T89" s="32"/>
      <c r="U89" s="19"/>
      <c r="V89" s="19"/>
      <c r="W89" s="33"/>
      <c r="X89" s="26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M89" s="53"/>
      <c r="DN89" s="53"/>
      <c r="DO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  <c r="ED89" s="53"/>
      <c r="EE89" s="53"/>
      <c r="EF89" s="53"/>
      <c r="EG89" s="53"/>
      <c r="EH89" s="53"/>
      <c r="EI89" s="53"/>
      <c r="EJ89" s="53"/>
      <c r="EK89" s="53"/>
      <c r="EL89" s="53"/>
      <c r="EM89" s="53"/>
      <c r="EN89" s="53"/>
      <c r="EO89" s="53"/>
      <c r="EP89" s="53"/>
      <c r="EQ89" s="53"/>
      <c r="ER89" s="53"/>
      <c r="ES89" s="53"/>
      <c r="ET89" s="53"/>
      <c r="EU89" s="53"/>
      <c r="EV89" s="53"/>
      <c r="EW89" s="53"/>
      <c r="EX89" s="53"/>
      <c r="EY89" s="53"/>
      <c r="EZ89" s="53"/>
      <c r="FA89" s="53"/>
      <c r="FB89" s="53"/>
      <c r="FC89" s="53"/>
      <c r="FD89" s="53"/>
      <c r="FE89" s="53"/>
      <c r="FF89" s="53"/>
      <c r="FG89" s="53"/>
      <c r="FH89" s="53"/>
      <c r="FI89" s="53"/>
      <c r="FJ89" s="53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3"/>
      <c r="FY89" s="53"/>
      <c r="FZ89" s="53"/>
      <c r="GA89" s="53"/>
      <c r="GB89" s="53"/>
      <c r="GC89" s="53"/>
      <c r="GD89" s="53"/>
      <c r="GE89" s="53"/>
      <c r="GF89" s="53"/>
      <c r="GG89" s="53"/>
      <c r="GH89" s="53"/>
      <c r="GI89" s="53"/>
      <c r="GJ89" s="53"/>
      <c r="GK89" s="53"/>
      <c r="GL89" s="53"/>
      <c r="GM89" s="53"/>
      <c r="GN89" s="53"/>
      <c r="GO89" s="53"/>
      <c r="GP89" s="53"/>
      <c r="GQ89" s="53"/>
      <c r="GR89" s="53"/>
      <c r="GS89" s="53"/>
      <c r="GT89" s="53"/>
      <c r="GU89" s="53"/>
      <c r="GV89" s="53"/>
      <c r="GW89" s="53"/>
      <c r="GX89" s="53"/>
      <c r="GY89" s="53"/>
      <c r="GZ89" s="53"/>
      <c r="HA89" s="53"/>
      <c r="HB89" s="53"/>
      <c r="HC89" s="53"/>
      <c r="HD89" s="53"/>
      <c r="HE89" s="53"/>
      <c r="HF89" s="53"/>
      <c r="HG89" s="53"/>
      <c r="HH89" s="53"/>
      <c r="HI89" s="53"/>
      <c r="HJ89" s="53"/>
      <c r="HK89" s="53"/>
      <c r="HL89" s="53"/>
      <c r="HM89" s="53"/>
      <c r="HN89" s="53"/>
      <c r="HO89" s="53"/>
      <c r="HP89" s="53"/>
      <c r="HQ89" s="53"/>
      <c r="HR89" s="53"/>
      <c r="HS89" s="53"/>
      <c r="HT89" s="53"/>
      <c r="HU89" s="53"/>
      <c r="HV89" s="53"/>
      <c r="HW89" s="53"/>
      <c r="HX89" s="53"/>
      <c r="HY89" s="53"/>
      <c r="HZ89" s="53"/>
      <c r="IA89" s="53"/>
      <c r="IB89" s="53"/>
      <c r="IC89" s="53"/>
      <c r="ID89" s="53"/>
      <c r="IE89" s="53"/>
      <c r="IF89" s="53"/>
      <c r="IG89" s="53"/>
      <c r="IH89" s="53"/>
      <c r="II89" s="53"/>
      <c r="IJ89" s="53"/>
      <c r="IK89" s="53"/>
      <c r="IL89" s="53"/>
      <c r="IM89" s="53"/>
    </row>
    <row r="90" spans="1:247" ht="16.5" customHeight="1">
      <c r="A90" s="45">
        <f>+A88+1</f>
        <v>83</v>
      </c>
      <c r="B90" s="107" t="s">
        <v>29</v>
      </c>
      <c r="C90" s="19"/>
      <c r="D90" s="45">
        <v>2008</v>
      </c>
      <c r="E90" s="45" t="s">
        <v>535</v>
      </c>
      <c r="F90" s="45">
        <v>1</v>
      </c>
      <c r="G90" s="126">
        <f t="shared" si="4"/>
        <v>17692308</v>
      </c>
      <c r="H90" s="28">
        <v>17692308</v>
      </c>
      <c r="I90" s="29">
        <v>0</v>
      </c>
      <c r="J90" s="20">
        <v>1</v>
      </c>
      <c r="K90" s="22">
        <f>H90</f>
        <v>17692308</v>
      </c>
      <c r="L90" s="29">
        <f>I90</f>
        <v>0</v>
      </c>
      <c r="M90" s="30"/>
      <c r="N90" s="30"/>
      <c r="O90" s="30"/>
      <c r="P90" s="30"/>
      <c r="Q90" s="42"/>
      <c r="R90" s="19">
        <v>5</v>
      </c>
      <c r="S90" s="31">
        <f>100%/R90</f>
        <v>0.2</v>
      </c>
      <c r="T90" s="32">
        <f>H90/R90</f>
        <v>3538461.6</v>
      </c>
      <c r="U90" s="19">
        <f>2018-D90</f>
        <v>10</v>
      </c>
      <c r="V90" s="19">
        <v>0</v>
      </c>
      <c r="W90" s="33">
        <f>T90*U90</f>
        <v>35384616</v>
      </c>
      <c r="X90" s="26">
        <f>IF(I90&lt;0,0,I90)</f>
        <v>0</v>
      </c>
    </row>
    <row r="91" spans="1:247" ht="16.5" customHeight="1">
      <c r="A91" s="45">
        <f t="shared" ref="A91:A109" si="5">+A90+1</f>
        <v>84</v>
      </c>
      <c r="B91" s="107" t="s">
        <v>93</v>
      </c>
      <c r="C91" s="19"/>
      <c r="D91" s="45">
        <v>2009</v>
      </c>
      <c r="E91" s="45" t="s">
        <v>535</v>
      </c>
      <c r="F91" s="45">
        <v>1</v>
      </c>
      <c r="G91" s="126">
        <f t="shared" si="4"/>
        <v>55245300</v>
      </c>
      <c r="H91" s="35">
        <v>55245300</v>
      </c>
      <c r="I91" s="29">
        <v>0</v>
      </c>
      <c r="J91" s="20">
        <v>1</v>
      </c>
      <c r="K91" s="22">
        <f>H91</f>
        <v>55245300</v>
      </c>
      <c r="L91" s="29">
        <f>I91</f>
        <v>0</v>
      </c>
      <c r="M91" s="30"/>
      <c r="N91" s="30"/>
      <c r="O91" s="30"/>
      <c r="P91" s="30"/>
      <c r="Q91" s="42"/>
      <c r="R91" s="19">
        <v>5</v>
      </c>
      <c r="S91" s="31">
        <f>100%/R91</f>
        <v>0.2</v>
      </c>
      <c r="T91" s="32">
        <f>H91/R91</f>
        <v>11049060</v>
      </c>
      <c r="U91" s="19">
        <f>2018-D91</f>
        <v>9</v>
      </c>
      <c r="V91" s="19">
        <v>0</v>
      </c>
      <c r="W91" s="33">
        <f>T91*U91</f>
        <v>99441540</v>
      </c>
      <c r="X91" s="26">
        <f>IF(I91&lt;0,0,I91)</f>
        <v>0</v>
      </c>
    </row>
    <row r="92" spans="1:247" ht="31.5">
      <c r="A92" s="45">
        <f t="shared" si="5"/>
        <v>85</v>
      </c>
      <c r="B92" s="107" t="s">
        <v>94</v>
      </c>
      <c r="C92" s="19"/>
      <c r="D92" s="45">
        <v>2007</v>
      </c>
      <c r="E92" s="45" t="s">
        <v>533</v>
      </c>
      <c r="F92" s="45">
        <v>1</v>
      </c>
      <c r="G92" s="126">
        <f t="shared" si="4"/>
        <v>9000000</v>
      </c>
      <c r="H92" s="28">
        <v>9000000</v>
      </c>
      <c r="I92" s="29">
        <v>0</v>
      </c>
      <c r="J92" s="20">
        <v>1</v>
      </c>
      <c r="K92" s="40">
        <v>9000000</v>
      </c>
      <c r="L92" s="29">
        <f>I92</f>
        <v>0</v>
      </c>
      <c r="M92" s="30"/>
      <c r="N92" s="30"/>
      <c r="O92" s="30"/>
      <c r="P92" s="30"/>
      <c r="Q92" s="42"/>
      <c r="R92" s="19">
        <v>8</v>
      </c>
      <c r="S92" s="31">
        <f>100%/R92</f>
        <v>0.125</v>
      </c>
      <c r="T92" s="32">
        <f>H92/R92</f>
        <v>1125000</v>
      </c>
      <c r="U92" s="19">
        <f>2018-D92</f>
        <v>11</v>
      </c>
      <c r="V92" s="19"/>
      <c r="W92" s="33">
        <f>T92*U92</f>
        <v>12375000</v>
      </c>
      <c r="X92" s="26">
        <f>IF(I92&lt;0,0,I92)</f>
        <v>0</v>
      </c>
    </row>
    <row r="93" spans="1:247" ht="16.5" customHeight="1">
      <c r="A93" s="45">
        <f t="shared" si="5"/>
        <v>86</v>
      </c>
      <c r="B93" s="107" t="s">
        <v>95</v>
      </c>
      <c r="C93" s="19"/>
      <c r="D93" s="45">
        <v>2009</v>
      </c>
      <c r="E93" s="45" t="s">
        <v>533</v>
      </c>
      <c r="F93" s="45">
        <v>10</v>
      </c>
      <c r="G93" s="126">
        <f t="shared" si="4"/>
        <v>7500000</v>
      </c>
      <c r="H93" s="36">
        <v>75000000</v>
      </c>
      <c r="I93" s="29">
        <v>0</v>
      </c>
      <c r="J93" s="20">
        <v>1</v>
      </c>
      <c r="K93" s="40">
        <v>7500000</v>
      </c>
      <c r="L93" s="29">
        <f>I93</f>
        <v>0</v>
      </c>
      <c r="M93" s="30"/>
      <c r="N93" s="30"/>
      <c r="O93" s="30"/>
      <c r="P93" s="30"/>
      <c r="Q93" s="42"/>
      <c r="R93" s="19">
        <v>8</v>
      </c>
      <c r="S93" s="31">
        <f>100%/R93</f>
        <v>0.125</v>
      </c>
      <c r="T93" s="32">
        <f>H93/R93</f>
        <v>9375000</v>
      </c>
      <c r="U93" s="19">
        <f>2018-D93</f>
        <v>9</v>
      </c>
      <c r="V93" s="19"/>
      <c r="W93" s="33">
        <f>T93*U93</f>
        <v>84375000</v>
      </c>
      <c r="X93" s="26">
        <f>IF(I93&lt;0,0,I93)</f>
        <v>0</v>
      </c>
    </row>
    <row r="94" spans="1:247" ht="31.5">
      <c r="A94" s="45">
        <f t="shared" si="5"/>
        <v>87</v>
      </c>
      <c r="B94" s="108" t="s">
        <v>96</v>
      </c>
      <c r="C94" s="57"/>
      <c r="D94" s="45">
        <v>2014</v>
      </c>
      <c r="E94" s="45" t="s">
        <v>533</v>
      </c>
      <c r="F94" s="75">
        <v>36</v>
      </c>
      <c r="G94" s="126">
        <f t="shared" si="4"/>
        <v>9519400</v>
      </c>
      <c r="H94" s="36">
        <v>342698400</v>
      </c>
      <c r="I94" s="29">
        <f>H94-W94</f>
        <v>171349200</v>
      </c>
      <c r="J94" s="20">
        <v>36</v>
      </c>
      <c r="K94" s="40">
        <v>342698400</v>
      </c>
      <c r="L94" s="29">
        <f>I94</f>
        <v>171349200</v>
      </c>
      <c r="M94" s="64"/>
      <c r="N94" s="65"/>
      <c r="O94" s="66"/>
      <c r="P94" s="19"/>
      <c r="Q94" s="42"/>
      <c r="R94" s="19">
        <v>8</v>
      </c>
      <c r="S94" s="31">
        <f>100%/R94</f>
        <v>0.125</v>
      </c>
      <c r="T94" s="32">
        <f>H94/R94</f>
        <v>42837300</v>
      </c>
      <c r="U94" s="19">
        <f>2018-D94</f>
        <v>4</v>
      </c>
      <c r="V94" s="19"/>
      <c r="W94" s="33">
        <f>T94*U94</f>
        <v>171349200</v>
      </c>
      <c r="X94" s="26"/>
    </row>
    <row r="95" spans="1:247">
      <c r="A95" s="45">
        <f t="shared" si="5"/>
        <v>88</v>
      </c>
      <c r="B95" s="107" t="s">
        <v>97</v>
      </c>
      <c r="C95" s="19"/>
      <c r="D95" s="45">
        <v>2007</v>
      </c>
      <c r="E95" s="45" t="s">
        <v>533</v>
      </c>
      <c r="F95" s="45">
        <v>1</v>
      </c>
      <c r="G95" s="126">
        <f t="shared" si="4"/>
        <v>6500000</v>
      </c>
      <c r="H95" s="28">
        <v>6500000</v>
      </c>
      <c r="I95" s="29">
        <v>0</v>
      </c>
      <c r="J95" s="20">
        <v>1</v>
      </c>
      <c r="K95" s="22">
        <f>H95</f>
        <v>6500000</v>
      </c>
      <c r="L95" s="29">
        <f>I95</f>
        <v>0</v>
      </c>
      <c r="M95" s="30"/>
      <c r="N95" s="30"/>
      <c r="O95" s="30"/>
      <c r="P95" s="30"/>
      <c r="Q95" s="42"/>
      <c r="R95" s="19">
        <v>5</v>
      </c>
      <c r="S95" s="31">
        <f>100%/R95</f>
        <v>0.2</v>
      </c>
      <c r="T95" s="32">
        <f>H95/R95</f>
        <v>1300000</v>
      </c>
      <c r="U95" s="19">
        <f>2018-D95</f>
        <v>11</v>
      </c>
      <c r="V95" s="19">
        <v>0</v>
      </c>
      <c r="W95" s="33">
        <f>T95*U95</f>
        <v>14300000</v>
      </c>
      <c r="X95" s="26">
        <f>IF(I95&lt;0,0,I95)</f>
        <v>0</v>
      </c>
    </row>
    <row r="96" spans="1:247" ht="31.5">
      <c r="A96" s="45">
        <f t="shared" si="5"/>
        <v>89</v>
      </c>
      <c r="B96" s="107" t="s">
        <v>98</v>
      </c>
      <c r="C96" s="39"/>
      <c r="D96" s="45">
        <v>1993</v>
      </c>
      <c r="E96" s="45" t="s">
        <v>533</v>
      </c>
      <c r="F96" s="45">
        <v>1</v>
      </c>
      <c r="G96" s="126">
        <f t="shared" si="4"/>
        <v>18000000</v>
      </c>
      <c r="H96" s="28">
        <v>18000000</v>
      </c>
      <c r="I96" s="29">
        <v>0</v>
      </c>
      <c r="J96" s="20">
        <v>1</v>
      </c>
      <c r="K96" s="40">
        <v>18000000</v>
      </c>
      <c r="L96" s="29">
        <f>I96</f>
        <v>0</v>
      </c>
      <c r="M96" s="30"/>
      <c r="N96" s="30"/>
      <c r="O96" s="30"/>
      <c r="P96" s="30"/>
      <c r="Q96" s="42"/>
      <c r="R96" s="19">
        <v>8</v>
      </c>
      <c r="S96" s="31">
        <f>100%/R96</f>
        <v>0.125</v>
      </c>
      <c r="T96" s="32">
        <f>H96/R96</f>
        <v>2250000</v>
      </c>
      <c r="U96" s="19">
        <f>2018-D96</f>
        <v>25</v>
      </c>
      <c r="V96" s="19"/>
      <c r="W96" s="33">
        <f>T96*U96</f>
        <v>56250000</v>
      </c>
      <c r="X96" s="26">
        <f>IF(I96&lt;0,0,I96)</f>
        <v>0</v>
      </c>
    </row>
    <row r="97" spans="1:247" ht="31.5">
      <c r="A97" s="45">
        <f t="shared" si="5"/>
        <v>90</v>
      </c>
      <c r="B97" s="107" t="s">
        <v>99</v>
      </c>
      <c r="C97" s="19"/>
      <c r="D97" s="45">
        <v>2005</v>
      </c>
      <c r="E97" s="45" t="s">
        <v>533</v>
      </c>
      <c r="F97" s="45">
        <v>1</v>
      </c>
      <c r="G97" s="126">
        <f t="shared" si="4"/>
        <v>8500000</v>
      </c>
      <c r="H97" s="28">
        <v>8500000</v>
      </c>
      <c r="I97" s="29">
        <v>0</v>
      </c>
      <c r="J97" s="20">
        <v>1</v>
      </c>
      <c r="K97" s="22">
        <f>H97</f>
        <v>8500000</v>
      </c>
      <c r="L97" s="29">
        <f>I97</f>
        <v>0</v>
      </c>
      <c r="M97" s="30"/>
      <c r="N97" s="30"/>
      <c r="O97" s="30"/>
      <c r="P97" s="30"/>
      <c r="Q97" s="42"/>
      <c r="R97" s="19">
        <v>8</v>
      </c>
      <c r="S97" s="31">
        <f>100%/R97</f>
        <v>0.125</v>
      </c>
      <c r="T97" s="32">
        <f>H97/R97</f>
        <v>1062500</v>
      </c>
      <c r="U97" s="19">
        <f>2018-D97</f>
        <v>13</v>
      </c>
      <c r="V97" s="19"/>
      <c r="W97" s="33">
        <f>T97*U97</f>
        <v>13812500</v>
      </c>
      <c r="X97" s="26">
        <f>IF(I97&lt;0,0,I97)</f>
        <v>0</v>
      </c>
    </row>
    <row r="98" spans="1:247" ht="31.5">
      <c r="A98" s="45">
        <f t="shared" si="5"/>
        <v>91</v>
      </c>
      <c r="B98" s="107" t="s">
        <v>100</v>
      </c>
      <c r="C98" s="19"/>
      <c r="D98" s="45">
        <v>2009</v>
      </c>
      <c r="E98" s="45" t="s">
        <v>533</v>
      </c>
      <c r="F98" s="45">
        <v>1</v>
      </c>
      <c r="G98" s="126">
        <f t="shared" si="4"/>
        <v>13150000</v>
      </c>
      <c r="H98" s="28">
        <v>13150000</v>
      </c>
      <c r="I98" s="29">
        <v>0</v>
      </c>
      <c r="J98" s="20">
        <v>1</v>
      </c>
      <c r="K98" s="22">
        <f>H98</f>
        <v>13150000</v>
      </c>
      <c r="L98" s="29">
        <f>I98</f>
        <v>0</v>
      </c>
      <c r="M98" s="30"/>
      <c r="N98" s="30"/>
      <c r="O98" s="30"/>
      <c r="P98" s="30"/>
      <c r="Q98" s="42"/>
      <c r="R98" s="19">
        <v>8</v>
      </c>
      <c r="S98" s="31">
        <f>100%/R98</f>
        <v>0.125</v>
      </c>
      <c r="T98" s="32">
        <f>H98/R98</f>
        <v>1643750</v>
      </c>
      <c r="U98" s="19">
        <f>2018-D98</f>
        <v>9</v>
      </c>
      <c r="V98" s="19"/>
      <c r="W98" s="33">
        <f>T98*U98</f>
        <v>14793750</v>
      </c>
      <c r="X98" s="26">
        <f>IF(I98&lt;0,0,I98)</f>
        <v>0</v>
      </c>
    </row>
    <row r="99" spans="1:247" ht="31.5">
      <c r="A99" s="45">
        <f t="shared" si="5"/>
        <v>92</v>
      </c>
      <c r="B99" s="107" t="s">
        <v>101</v>
      </c>
      <c r="C99" s="19"/>
      <c r="D99" s="45">
        <v>2007</v>
      </c>
      <c r="E99" s="45" t="s">
        <v>533</v>
      </c>
      <c r="F99" s="45">
        <v>10</v>
      </c>
      <c r="G99" s="126">
        <f t="shared" si="4"/>
        <v>7500000</v>
      </c>
      <c r="H99" s="28">
        <v>75000000</v>
      </c>
      <c r="I99" s="29">
        <v>0</v>
      </c>
      <c r="J99" s="20">
        <v>1</v>
      </c>
      <c r="K99" s="40">
        <v>7500000</v>
      </c>
      <c r="L99" s="29">
        <f>I99</f>
        <v>0</v>
      </c>
      <c r="M99" s="30"/>
      <c r="N99" s="30"/>
      <c r="O99" s="30"/>
      <c r="P99" s="30"/>
      <c r="Q99" s="42"/>
      <c r="R99" s="19">
        <v>8</v>
      </c>
      <c r="S99" s="31">
        <f>100%/R99</f>
        <v>0.125</v>
      </c>
      <c r="T99" s="32">
        <f>H99/R99</f>
        <v>9375000</v>
      </c>
      <c r="U99" s="19">
        <f>2018-D99</f>
        <v>11</v>
      </c>
      <c r="V99" s="19"/>
      <c r="W99" s="33">
        <f>T99*U99</f>
        <v>103125000</v>
      </c>
      <c r="X99" s="26">
        <f>IF(I99&lt;0,0,I99)</f>
        <v>0</v>
      </c>
    </row>
    <row r="100" spans="1:247" ht="31.5">
      <c r="A100" s="45">
        <f t="shared" si="5"/>
        <v>93</v>
      </c>
      <c r="B100" s="107" t="s">
        <v>102</v>
      </c>
      <c r="C100" s="19"/>
      <c r="D100" s="45">
        <v>2014</v>
      </c>
      <c r="E100" s="45" t="s">
        <v>533</v>
      </c>
      <c r="F100" s="45">
        <v>10</v>
      </c>
      <c r="G100" s="126">
        <f t="shared" si="4"/>
        <v>9850000</v>
      </c>
      <c r="H100" s="28">
        <v>98500000</v>
      </c>
      <c r="I100" s="29">
        <f>H100-W100</f>
        <v>49250000</v>
      </c>
      <c r="J100" s="20">
        <v>10</v>
      </c>
      <c r="K100" s="40">
        <v>98500000</v>
      </c>
      <c r="L100" s="29">
        <f>I100</f>
        <v>49250000</v>
      </c>
      <c r="M100" s="30"/>
      <c r="N100" s="30"/>
      <c r="O100" s="30"/>
      <c r="P100" s="30"/>
      <c r="Q100" s="42"/>
      <c r="R100" s="19">
        <v>8</v>
      </c>
      <c r="S100" s="31">
        <f>100%/R100</f>
        <v>0.125</v>
      </c>
      <c r="T100" s="32">
        <f>H100/R100</f>
        <v>12312500</v>
      </c>
      <c r="U100" s="19">
        <f>2018-D100</f>
        <v>4</v>
      </c>
      <c r="V100" s="19"/>
      <c r="W100" s="33">
        <f>T100*U100</f>
        <v>49250000</v>
      </c>
      <c r="X100" s="26">
        <f>IF(I100&lt;0,0,I100)</f>
        <v>49250000</v>
      </c>
    </row>
    <row r="101" spans="1:247" ht="16.5" customHeight="1">
      <c r="A101" s="45">
        <f t="shared" si="5"/>
        <v>94</v>
      </c>
      <c r="B101" s="107" t="s">
        <v>103</v>
      </c>
      <c r="C101" s="39"/>
      <c r="D101" s="45">
        <v>1993</v>
      </c>
      <c r="E101" s="45" t="s">
        <v>533</v>
      </c>
      <c r="F101" s="45">
        <v>1</v>
      </c>
      <c r="G101" s="126">
        <f t="shared" si="4"/>
        <v>11000000</v>
      </c>
      <c r="H101" s="28">
        <v>11000000</v>
      </c>
      <c r="I101" s="29">
        <v>0</v>
      </c>
      <c r="J101" s="20">
        <v>1</v>
      </c>
      <c r="K101" s="40">
        <v>11000000</v>
      </c>
      <c r="L101" s="29">
        <f>I101</f>
        <v>0</v>
      </c>
      <c r="M101" s="30"/>
      <c r="N101" s="30"/>
      <c r="O101" s="30"/>
      <c r="P101" s="30"/>
      <c r="Q101" s="42"/>
      <c r="R101" s="19">
        <v>8</v>
      </c>
      <c r="S101" s="31">
        <f>100%/R101</f>
        <v>0.125</v>
      </c>
      <c r="T101" s="32">
        <f>H101/R101</f>
        <v>1375000</v>
      </c>
      <c r="U101" s="19">
        <f>2018-D101</f>
        <v>25</v>
      </c>
      <c r="V101" s="19"/>
      <c r="W101" s="33">
        <f>T101*U101</f>
        <v>34375000</v>
      </c>
      <c r="X101" s="26">
        <f>IF(I101&lt;0,0,I101)</f>
        <v>0</v>
      </c>
    </row>
    <row r="102" spans="1:247" ht="16.5" customHeight="1">
      <c r="A102" s="45">
        <f t="shared" si="5"/>
        <v>95</v>
      </c>
      <c r="B102" s="107" t="s">
        <v>104</v>
      </c>
      <c r="C102" s="39"/>
      <c r="D102" s="45">
        <v>1993</v>
      </c>
      <c r="E102" s="45" t="s">
        <v>533</v>
      </c>
      <c r="F102" s="45">
        <v>14</v>
      </c>
      <c r="G102" s="126">
        <f t="shared" si="4"/>
        <v>5000000</v>
      </c>
      <c r="H102" s="28">
        <v>70000000</v>
      </c>
      <c r="I102" s="29">
        <v>0</v>
      </c>
      <c r="J102" s="20">
        <v>1</v>
      </c>
      <c r="K102" s="40">
        <v>5000000</v>
      </c>
      <c r="L102" s="29">
        <f>I102</f>
        <v>0</v>
      </c>
      <c r="M102" s="30"/>
      <c r="N102" s="30"/>
      <c r="O102" s="30"/>
      <c r="P102" s="30"/>
      <c r="Q102" s="42"/>
      <c r="R102" s="19">
        <v>8</v>
      </c>
      <c r="S102" s="31">
        <f>100%/R102</f>
        <v>0.125</v>
      </c>
      <c r="T102" s="32">
        <f>H102/R102</f>
        <v>8750000</v>
      </c>
      <c r="U102" s="19">
        <f>2018-D102</f>
        <v>25</v>
      </c>
      <c r="V102" s="19"/>
      <c r="W102" s="33">
        <f>T102*U102</f>
        <v>218750000</v>
      </c>
      <c r="X102" s="26">
        <f>IF(I102&lt;0,0,I102)</f>
        <v>0</v>
      </c>
    </row>
    <row r="103" spans="1:247">
      <c r="A103" s="45">
        <f t="shared" si="5"/>
        <v>96</v>
      </c>
      <c r="B103" s="107" t="s">
        <v>105</v>
      </c>
      <c r="C103" s="19"/>
      <c r="D103" s="45">
        <v>2002</v>
      </c>
      <c r="E103" s="45" t="s">
        <v>533</v>
      </c>
      <c r="F103" s="45">
        <v>1</v>
      </c>
      <c r="G103" s="126">
        <f t="shared" si="4"/>
        <v>7500000</v>
      </c>
      <c r="H103" s="28">
        <v>7500000</v>
      </c>
      <c r="I103" s="29">
        <v>0</v>
      </c>
      <c r="J103" s="20">
        <v>1</v>
      </c>
      <c r="K103" s="40">
        <v>7500000</v>
      </c>
      <c r="L103" s="29">
        <f>I103</f>
        <v>0</v>
      </c>
      <c r="M103" s="30"/>
      <c r="N103" s="30"/>
      <c r="O103" s="30"/>
      <c r="P103" s="30"/>
      <c r="Q103" s="42"/>
      <c r="R103" s="19">
        <v>8</v>
      </c>
      <c r="S103" s="31">
        <f>100%/R103</f>
        <v>0.125</v>
      </c>
      <c r="T103" s="32">
        <f>H103/R103</f>
        <v>937500</v>
      </c>
      <c r="U103" s="19">
        <f>2018-D103</f>
        <v>16</v>
      </c>
      <c r="V103" s="19"/>
      <c r="W103" s="33">
        <f>T103*U103</f>
        <v>15000000</v>
      </c>
      <c r="X103" s="26">
        <f>IF(I103&lt;0,0,I103)</f>
        <v>0</v>
      </c>
    </row>
    <row r="104" spans="1:247">
      <c r="A104" s="45">
        <f t="shared" si="5"/>
        <v>97</v>
      </c>
      <c r="B104" s="107" t="s">
        <v>106</v>
      </c>
      <c r="C104" s="19"/>
      <c r="D104" s="45">
        <v>1999</v>
      </c>
      <c r="E104" s="45" t="s">
        <v>533</v>
      </c>
      <c r="F104" s="45">
        <v>1</v>
      </c>
      <c r="G104" s="126">
        <f t="shared" si="4"/>
        <v>7500000</v>
      </c>
      <c r="H104" s="28">
        <v>7500000</v>
      </c>
      <c r="I104" s="29">
        <v>0</v>
      </c>
      <c r="J104" s="20">
        <v>1</v>
      </c>
      <c r="K104" s="40">
        <v>7500000</v>
      </c>
      <c r="L104" s="29">
        <f>I104</f>
        <v>0</v>
      </c>
      <c r="M104" s="30"/>
      <c r="N104" s="30"/>
      <c r="O104" s="30"/>
      <c r="P104" s="30"/>
      <c r="Q104" s="42"/>
      <c r="R104" s="19">
        <v>8</v>
      </c>
      <c r="S104" s="31">
        <f>100%/R104</f>
        <v>0.125</v>
      </c>
      <c r="T104" s="32">
        <f>H104/R104</f>
        <v>937500</v>
      </c>
      <c r="U104" s="19">
        <f>2018-D104</f>
        <v>19</v>
      </c>
      <c r="V104" s="19"/>
      <c r="W104" s="33">
        <f>T104*U104</f>
        <v>17812500</v>
      </c>
      <c r="X104" s="26">
        <f>IF(I104&lt;0,0,I104)</f>
        <v>0</v>
      </c>
    </row>
    <row r="105" spans="1:247" ht="31.5">
      <c r="A105" s="45">
        <f t="shared" si="5"/>
        <v>98</v>
      </c>
      <c r="B105" s="107" t="s">
        <v>107</v>
      </c>
      <c r="C105" s="19"/>
      <c r="D105" s="45">
        <v>2013</v>
      </c>
      <c r="E105" s="45" t="s">
        <v>534</v>
      </c>
      <c r="F105" s="45">
        <v>40</v>
      </c>
      <c r="G105" s="126">
        <f t="shared" si="4"/>
        <v>11295240</v>
      </c>
      <c r="H105" s="28">
        <v>451809600</v>
      </c>
      <c r="I105" s="29">
        <f>H105-W105</f>
        <v>0</v>
      </c>
      <c r="J105" s="20">
        <f>F105</f>
        <v>40</v>
      </c>
      <c r="K105" s="22">
        <f>H105</f>
        <v>451809600</v>
      </c>
      <c r="L105" s="29">
        <f>I105</f>
        <v>0</v>
      </c>
      <c r="M105" s="30"/>
      <c r="N105" s="30"/>
      <c r="O105" s="30"/>
      <c r="P105" s="30"/>
      <c r="Q105" s="42"/>
      <c r="R105" s="19">
        <v>5</v>
      </c>
      <c r="S105" s="31">
        <f>100%/R105</f>
        <v>0.2</v>
      </c>
      <c r="T105" s="32">
        <f>H105/R105</f>
        <v>90361920</v>
      </c>
      <c r="U105" s="19">
        <f>2018-D105</f>
        <v>5</v>
      </c>
      <c r="V105" s="19"/>
      <c r="W105" s="33">
        <f>T105*U105</f>
        <v>451809600</v>
      </c>
      <c r="X105" s="26">
        <f>IF(I105&lt;0,0,I105)</f>
        <v>0</v>
      </c>
    </row>
    <row r="106" spans="1:247">
      <c r="A106" s="45">
        <f t="shared" si="5"/>
        <v>99</v>
      </c>
      <c r="B106" s="107" t="s">
        <v>75</v>
      </c>
      <c r="C106" s="19"/>
      <c r="D106" s="45">
        <v>2006</v>
      </c>
      <c r="E106" s="45" t="s">
        <v>534</v>
      </c>
      <c r="F106" s="45">
        <v>2</v>
      </c>
      <c r="G106" s="126">
        <f t="shared" si="4"/>
        <v>7350000</v>
      </c>
      <c r="H106" s="36">
        <v>14700000</v>
      </c>
      <c r="I106" s="29">
        <v>0</v>
      </c>
      <c r="J106" s="20">
        <f>F106</f>
        <v>2</v>
      </c>
      <c r="K106" s="29">
        <f>H106</f>
        <v>14700000</v>
      </c>
      <c r="L106" s="29">
        <f>I106</f>
        <v>0</v>
      </c>
      <c r="M106" s="19"/>
      <c r="N106" s="19"/>
      <c r="O106" s="19"/>
      <c r="P106" s="19"/>
      <c r="Q106" s="27"/>
      <c r="R106" s="19">
        <v>5</v>
      </c>
      <c r="S106" s="31">
        <f>100%/R106</f>
        <v>0.2</v>
      </c>
      <c r="T106" s="32">
        <f>H106/R106</f>
        <v>2940000</v>
      </c>
      <c r="U106" s="19">
        <f>2018-D106</f>
        <v>12</v>
      </c>
      <c r="V106" s="19">
        <v>0</v>
      </c>
      <c r="W106" s="33">
        <f>T106*U106</f>
        <v>35280000</v>
      </c>
      <c r="X106" s="26">
        <f>IF(I106&lt;0,0,I106)</f>
        <v>0</v>
      </c>
    </row>
    <row r="107" spans="1:247" ht="31.5">
      <c r="A107" s="45">
        <f t="shared" si="5"/>
        <v>100</v>
      </c>
      <c r="B107" s="107" t="s">
        <v>76</v>
      </c>
      <c r="C107" s="19"/>
      <c r="D107" s="45">
        <v>2010</v>
      </c>
      <c r="E107" s="45" t="s">
        <v>534</v>
      </c>
      <c r="F107" s="45">
        <v>1</v>
      </c>
      <c r="G107" s="126">
        <f t="shared" si="4"/>
        <v>20783400</v>
      </c>
      <c r="H107" s="35">
        <v>20783400</v>
      </c>
      <c r="I107" s="29">
        <v>0</v>
      </c>
      <c r="J107" s="20">
        <f>F107</f>
        <v>1</v>
      </c>
      <c r="K107" s="40">
        <f>H107</f>
        <v>20783400</v>
      </c>
      <c r="L107" s="29">
        <f>I107</f>
        <v>0</v>
      </c>
      <c r="M107" s="30"/>
      <c r="N107" s="30"/>
      <c r="O107" s="30"/>
      <c r="P107" s="30"/>
      <c r="Q107" s="42"/>
      <c r="R107" s="19">
        <v>5</v>
      </c>
      <c r="S107" s="31">
        <f>100%/R107</f>
        <v>0.2</v>
      </c>
      <c r="T107" s="32">
        <f>H107/R107</f>
        <v>4156680</v>
      </c>
      <c r="U107" s="19">
        <f>2018-D107</f>
        <v>8</v>
      </c>
      <c r="V107" s="19">
        <v>0</v>
      </c>
      <c r="W107" s="33">
        <f>T107*U107</f>
        <v>33253440</v>
      </c>
      <c r="X107" s="26">
        <f>IF(I107&lt;0,0,I107)</f>
        <v>0</v>
      </c>
    </row>
    <row r="108" spans="1:247" ht="31.5">
      <c r="A108" s="45">
        <f t="shared" si="5"/>
        <v>101</v>
      </c>
      <c r="B108" s="107" t="s">
        <v>108</v>
      </c>
      <c r="C108" s="19"/>
      <c r="D108" s="45">
        <v>2007</v>
      </c>
      <c r="E108" s="45" t="s">
        <v>533</v>
      </c>
      <c r="F108" s="45">
        <v>1</v>
      </c>
      <c r="G108" s="126">
        <f t="shared" si="4"/>
        <v>12000000</v>
      </c>
      <c r="H108" s="28">
        <v>12000000</v>
      </c>
      <c r="I108" s="29">
        <v>0</v>
      </c>
      <c r="J108" s="20">
        <v>1</v>
      </c>
      <c r="K108" s="40">
        <v>12000000</v>
      </c>
      <c r="L108" s="29">
        <f>I108</f>
        <v>0</v>
      </c>
      <c r="M108" s="30"/>
      <c r="N108" s="30"/>
      <c r="O108" s="30"/>
      <c r="P108" s="30"/>
      <c r="Q108" s="42"/>
      <c r="R108" s="19">
        <v>8</v>
      </c>
      <c r="S108" s="31">
        <f>100%/R108</f>
        <v>0.125</v>
      </c>
      <c r="T108" s="32">
        <f>H108/R108</f>
        <v>1500000</v>
      </c>
      <c r="U108" s="19">
        <f>2018-D108</f>
        <v>11</v>
      </c>
      <c r="V108" s="19"/>
      <c r="W108" s="33">
        <f>T108*U108</f>
        <v>16500000</v>
      </c>
      <c r="X108" s="26">
        <f>IF(I108&lt;0,0,I108)</f>
        <v>0</v>
      </c>
    </row>
    <row r="109" spans="1:247">
      <c r="A109" s="45">
        <f t="shared" si="5"/>
        <v>102</v>
      </c>
      <c r="B109" s="107" t="s">
        <v>109</v>
      </c>
      <c r="C109" s="19"/>
      <c r="D109" s="45">
        <v>2009</v>
      </c>
      <c r="E109" s="45" t="s">
        <v>533</v>
      </c>
      <c r="F109" s="45">
        <v>1</v>
      </c>
      <c r="G109" s="126">
        <f t="shared" si="4"/>
        <v>21530000</v>
      </c>
      <c r="H109" s="28">
        <v>21530000</v>
      </c>
      <c r="I109" s="29">
        <v>0</v>
      </c>
      <c r="J109" s="20">
        <v>1</v>
      </c>
      <c r="K109" s="40">
        <v>21530000</v>
      </c>
      <c r="L109" s="29">
        <f>I109</f>
        <v>0</v>
      </c>
      <c r="M109" s="30"/>
      <c r="N109" s="30"/>
      <c r="O109" s="30"/>
      <c r="P109" s="30"/>
      <c r="Q109" s="42"/>
      <c r="R109" s="19">
        <v>8</v>
      </c>
      <c r="S109" s="31">
        <f>100%/R109</f>
        <v>0.125</v>
      </c>
      <c r="T109" s="32">
        <f>H109/R109</f>
        <v>2691250</v>
      </c>
      <c r="U109" s="19">
        <f>2018-D109</f>
        <v>9</v>
      </c>
      <c r="V109" s="19"/>
      <c r="W109" s="33">
        <f>T109*U109</f>
        <v>24221250</v>
      </c>
      <c r="X109" s="26">
        <f>IF(I109&lt;0,0,I109)</f>
        <v>0</v>
      </c>
    </row>
    <row r="110" spans="1:247" ht="31.5">
      <c r="A110" s="45"/>
      <c r="B110" s="111" t="s">
        <v>528</v>
      </c>
      <c r="C110" s="19"/>
      <c r="D110" s="45"/>
      <c r="E110" s="45"/>
      <c r="F110" s="45"/>
      <c r="G110" s="126" t="e">
        <f t="shared" si="4"/>
        <v>#DIV/0!</v>
      </c>
      <c r="H110" s="21"/>
      <c r="I110" s="29"/>
      <c r="J110" s="20"/>
      <c r="K110" s="22"/>
      <c r="L110" s="29"/>
      <c r="M110" s="23"/>
      <c r="N110" s="23"/>
      <c r="O110" s="23"/>
      <c r="P110" s="24"/>
      <c r="Q110" s="38"/>
      <c r="R110" s="20"/>
      <c r="S110" s="31"/>
      <c r="T110" s="32"/>
      <c r="U110" s="19"/>
      <c r="V110" s="43"/>
      <c r="W110" s="33"/>
      <c r="X110" s="26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/>
      <c r="DX110" s="25"/>
      <c r="DY110" s="25"/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/>
      <c r="EU110" s="25"/>
      <c r="EV110" s="25"/>
      <c r="EW110" s="25"/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5"/>
      <c r="FJ110" s="25"/>
      <c r="FK110" s="25"/>
      <c r="FL110" s="25"/>
      <c r="FM110" s="25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25"/>
      <c r="GB110" s="25"/>
      <c r="GC110" s="25"/>
      <c r="GD110" s="25"/>
      <c r="GE110" s="25"/>
      <c r="GF110" s="25"/>
      <c r="GG110" s="25"/>
      <c r="GH110" s="25"/>
      <c r="GI110" s="25"/>
      <c r="GJ110" s="25"/>
      <c r="GK110" s="25"/>
      <c r="GL110" s="25"/>
      <c r="GM110" s="25"/>
      <c r="GN110" s="25"/>
      <c r="GO110" s="25"/>
      <c r="GP110" s="25"/>
      <c r="GQ110" s="25"/>
      <c r="GR110" s="25"/>
      <c r="GS110" s="25"/>
      <c r="GT110" s="25"/>
      <c r="GU110" s="25"/>
      <c r="GV110" s="25"/>
      <c r="GW110" s="25"/>
      <c r="GX110" s="25"/>
      <c r="GY110" s="25"/>
      <c r="GZ110" s="25"/>
      <c r="HA110" s="25"/>
      <c r="HB110" s="25"/>
      <c r="HC110" s="25"/>
      <c r="HD110" s="25"/>
      <c r="HE110" s="25"/>
      <c r="HF110" s="25"/>
      <c r="HG110" s="25"/>
      <c r="HH110" s="25"/>
      <c r="HI110" s="25"/>
      <c r="HJ110" s="25"/>
      <c r="HK110" s="25"/>
      <c r="HL110" s="25"/>
      <c r="HM110" s="25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  <c r="HZ110" s="25"/>
      <c r="IA110" s="25"/>
      <c r="IB110" s="25"/>
      <c r="IC110" s="25"/>
      <c r="ID110" s="25"/>
      <c r="IE110" s="25"/>
      <c r="IF110" s="25"/>
      <c r="IG110" s="25"/>
      <c r="IH110" s="25"/>
      <c r="II110" s="25"/>
      <c r="IJ110" s="25"/>
      <c r="IK110" s="25"/>
      <c r="IL110" s="25"/>
      <c r="IM110" s="25"/>
    </row>
    <row r="111" spans="1:247" ht="31.5">
      <c r="A111" s="45">
        <f>+A109+1</f>
        <v>103</v>
      </c>
      <c r="B111" s="107" t="s">
        <v>110</v>
      </c>
      <c r="C111" s="19"/>
      <c r="D111" s="45">
        <v>2010</v>
      </c>
      <c r="E111" s="45" t="s">
        <v>534</v>
      </c>
      <c r="F111" s="45">
        <v>3</v>
      </c>
      <c r="G111" s="126">
        <f t="shared" si="4"/>
        <v>7250000</v>
      </c>
      <c r="H111" s="36">
        <v>21750000</v>
      </c>
      <c r="I111" s="29">
        <v>0</v>
      </c>
      <c r="J111" s="20">
        <v>1</v>
      </c>
      <c r="K111" s="22">
        <f>H111</f>
        <v>21750000</v>
      </c>
      <c r="L111" s="29">
        <f>I111</f>
        <v>0</v>
      </c>
      <c r="M111" s="30"/>
      <c r="N111" s="30"/>
      <c r="O111" s="19"/>
      <c r="P111" s="19"/>
      <c r="Q111" s="27"/>
      <c r="R111" s="19">
        <v>5</v>
      </c>
      <c r="S111" s="31">
        <f>100%/R111</f>
        <v>0.2</v>
      </c>
      <c r="T111" s="32">
        <f>H111/R111</f>
        <v>4350000</v>
      </c>
      <c r="U111" s="19">
        <f>2018-D111</f>
        <v>8</v>
      </c>
      <c r="V111" s="19">
        <v>0</v>
      </c>
      <c r="W111" s="33">
        <f>T111*U111</f>
        <v>34800000</v>
      </c>
      <c r="X111" s="26">
        <f>IF(I111&lt;0,0,I111)</f>
        <v>0</v>
      </c>
    </row>
    <row r="112" spans="1:247" ht="16.5" customHeight="1">
      <c r="A112" s="45">
        <f t="shared" ref="A112:A160" si="6">+A111+1</f>
        <v>104</v>
      </c>
      <c r="B112" s="107" t="s">
        <v>111</v>
      </c>
      <c r="C112" s="19"/>
      <c r="D112" s="45">
        <v>2008</v>
      </c>
      <c r="E112" s="45" t="s">
        <v>535</v>
      </c>
      <c r="F112" s="45">
        <v>1</v>
      </c>
      <c r="G112" s="126">
        <f t="shared" si="4"/>
        <v>185769231</v>
      </c>
      <c r="H112" s="28">
        <v>185769231</v>
      </c>
      <c r="I112" s="29">
        <v>0</v>
      </c>
      <c r="J112" s="20">
        <v>1</v>
      </c>
      <c r="K112" s="28">
        <f>H112</f>
        <v>185769231</v>
      </c>
      <c r="L112" s="29">
        <f>I112</f>
        <v>0</v>
      </c>
      <c r="M112" s="30"/>
      <c r="N112" s="30"/>
      <c r="O112" s="19" t="s">
        <v>521</v>
      </c>
      <c r="P112" s="30"/>
      <c r="Q112" s="27"/>
      <c r="R112" s="19">
        <v>5</v>
      </c>
      <c r="S112" s="31">
        <f>100%/R112</f>
        <v>0.2</v>
      </c>
      <c r="T112" s="32">
        <f>H112/R112</f>
        <v>37153846.200000003</v>
      </c>
      <c r="U112" s="19">
        <f>2018-D112</f>
        <v>10</v>
      </c>
      <c r="V112" s="19">
        <v>0</v>
      </c>
      <c r="W112" s="33">
        <f>T112*U112</f>
        <v>371538462</v>
      </c>
      <c r="X112" s="26">
        <f>IF(I112&lt;0,0,I112)</f>
        <v>0</v>
      </c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  <c r="GQ112" s="34"/>
      <c r="GR112" s="34"/>
      <c r="GS112" s="34"/>
      <c r="GT112" s="34"/>
      <c r="GU112" s="34"/>
      <c r="GV112" s="34"/>
      <c r="GW112" s="34"/>
      <c r="GX112" s="34"/>
      <c r="GY112" s="34"/>
      <c r="GZ112" s="34"/>
      <c r="HA112" s="34"/>
      <c r="HB112" s="34"/>
      <c r="HC112" s="34"/>
      <c r="HD112" s="34"/>
      <c r="HE112" s="34"/>
      <c r="HF112" s="34"/>
      <c r="HG112" s="34"/>
      <c r="HH112" s="34"/>
      <c r="HI112" s="34"/>
      <c r="HJ112" s="34"/>
      <c r="HK112" s="34"/>
      <c r="HL112" s="34"/>
      <c r="HM112" s="34"/>
      <c r="HN112" s="34"/>
      <c r="HO112" s="34"/>
      <c r="HP112" s="34"/>
      <c r="HQ112" s="34"/>
      <c r="HR112" s="34"/>
      <c r="HS112" s="34"/>
      <c r="HT112" s="34"/>
      <c r="HU112" s="34"/>
      <c r="HV112" s="34"/>
      <c r="HW112" s="34"/>
      <c r="HX112" s="34"/>
      <c r="HY112" s="34"/>
      <c r="HZ112" s="34"/>
      <c r="IA112" s="34"/>
      <c r="IB112" s="34"/>
      <c r="IC112" s="34"/>
      <c r="ID112" s="34"/>
      <c r="IE112" s="34"/>
      <c r="IF112" s="34"/>
      <c r="IG112" s="34"/>
      <c r="IH112" s="34"/>
      <c r="II112" s="34"/>
      <c r="IJ112" s="34"/>
      <c r="IK112" s="34"/>
      <c r="IL112" s="34"/>
      <c r="IM112" s="34"/>
    </row>
    <row r="113" spans="1:247" ht="16.5" customHeight="1">
      <c r="A113" s="45">
        <f t="shared" si="6"/>
        <v>105</v>
      </c>
      <c r="B113" s="107" t="s">
        <v>112</v>
      </c>
      <c r="C113" s="19"/>
      <c r="D113" s="45">
        <v>2006</v>
      </c>
      <c r="E113" s="45" t="s">
        <v>535</v>
      </c>
      <c r="F113" s="45">
        <v>4</v>
      </c>
      <c r="G113" s="126">
        <f t="shared" si="4"/>
        <v>11000000</v>
      </c>
      <c r="H113" s="28">
        <v>44000000</v>
      </c>
      <c r="I113" s="29">
        <v>0</v>
      </c>
      <c r="J113" s="20">
        <v>1</v>
      </c>
      <c r="K113" s="28">
        <f>H113</f>
        <v>44000000</v>
      </c>
      <c r="L113" s="29">
        <f>I113</f>
        <v>0</v>
      </c>
      <c r="M113" s="30"/>
      <c r="N113" s="30"/>
      <c r="O113" s="19" t="s">
        <v>521</v>
      </c>
      <c r="P113" s="30"/>
      <c r="Q113" s="27"/>
      <c r="R113" s="19">
        <v>5</v>
      </c>
      <c r="S113" s="31">
        <f>100%/R113</f>
        <v>0.2</v>
      </c>
      <c r="T113" s="32">
        <f>H113/R113</f>
        <v>8800000</v>
      </c>
      <c r="U113" s="19">
        <f>2018-D113</f>
        <v>12</v>
      </c>
      <c r="V113" s="19">
        <v>0</v>
      </c>
      <c r="W113" s="33">
        <f>T113*U113</f>
        <v>105600000</v>
      </c>
      <c r="X113" s="26">
        <f>IF(I113&lt;0,0,I113)</f>
        <v>0</v>
      </c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  <c r="GQ113" s="34"/>
      <c r="GR113" s="34"/>
      <c r="GS113" s="34"/>
      <c r="GT113" s="34"/>
      <c r="GU113" s="34"/>
      <c r="GV113" s="34"/>
      <c r="GW113" s="34"/>
      <c r="GX113" s="34"/>
      <c r="GY113" s="34"/>
      <c r="GZ113" s="34"/>
      <c r="HA113" s="34"/>
      <c r="HB113" s="34"/>
      <c r="HC113" s="34"/>
      <c r="HD113" s="34"/>
      <c r="HE113" s="34"/>
      <c r="HF113" s="34"/>
      <c r="HG113" s="34"/>
      <c r="HH113" s="34"/>
      <c r="HI113" s="34"/>
      <c r="HJ113" s="34"/>
      <c r="HK113" s="34"/>
      <c r="HL113" s="34"/>
      <c r="HM113" s="34"/>
      <c r="HN113" s="34"/>
      <c r="HO113" s="34"/>
      <c r="HP113" s="34"/>
      <c r="HQ113" s="34"/>
      <c r="HR113" s="34"/>
      <c r="HS113" s="34"/>
      <c r="HT113" s="34"/>
      <c r="HU113" s="34"/>
      <c r="HV113" s="34"/>
      <c r="HW113" s="34"/>
      <c r="HX113" s="34"/>
      <c r="HY113" s="34"/>
      <c r="HZ113" s="34"/>
      <c r="IA113" s="34"/>
      <c r="IB113" s="34"/>
      <c r="IC113" s="34"/>
      <c r="ID113" s="34"/>
      <c r="IE113" s="34"/>
      <c r="IF113" s="34"/>
      <c r="IG113" s="34"/>
      <c r="IH113" s="34"/>
      <c r="II113" s="34"/>
      <c r="IJ113" s="34"/>
      <c r="IK113" s="34"/>
      <c r="IL113" s="34"/>
      <c r="IM113" s="34"/>
    </row>
    <row r="114" spans="1:247">
      <c r="A114" s="45">
        <f t="shared" si="6"/>
        <v>106</v>
      </c>
      <c r="B114" s="107" t="s">
        <v>93</v>
      </c>
      <c r="C114" s="19"/>
      <c r="D114" s="45">
        <v>2009</v>
      </c>
      <c r="E114" s="45" t="s">
        <v>535</v>
      </c>
      <c r="F114" s="45">
        <v>1</v>
      </c>
      <c r="G114" s="126">
        <f t="shared" si="4"/>
        <v>21900000</v>
      </c>
      <c r="H114" s="28">
        <v>21900000</v>
      </c>
      <c r="I114" s="29">
        <v>0</v>
      </c>
      <c r="J114" s="20">
        <v>1</v>
      </c>
      <c r="K114" s="28">
        <f>H114</f>
        <v>21900000</v>
      </c>
      <c r="L114" s="29">
        <f>I114</f>
        <v>0</v>
      </c>
      <c r="M114" s="30"/>
      <c r="N114" s="30"/>
      <c r="O114" s="19" t="s">
        <v>521</v>
      </c>
      <c r="P114" s="30"/>
      <c r="Q114" s="27"/>
      <c r="R114" s="19">
        <v>5</v>
      </c>
      <c r="S114" s="31">
        <f>100%/R114</f>
        <v>0.2</v>
      </c>
      <c r="T114" s="32">
        <f>H114/R114</f>
        <v>4380000</v>
      </c>
      <c r="U114" s="19">
        <f>2018-D114</f>
        <v>9</v>
      </c>
      <c r="V114" s="19">
        <v>0</v>
      </c>
      <c r="W114" s="33">
        <f>T114*U114</f>
        <v>39420000</v>
      </c>
      <c r="X114" s="26">
        <f>IF(I114&lt;0,0,I114)</f>
        <v>0</v>
      </c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  <c r="GQ114" s="34"/>
      <c r="GR114" s="34"/>
      <c r="GS114" s="34"/>
      <c r="GT114" s="34"/>
      <c r="GU114" s="34"/>
      <c r="GV114" s="34"/>
      <c r="GW114" s="34"/>
      <c r="GX114" s="34"/>
      <c r="GY114" s="34"/>
      <c r="GZ114" s="34"/>
      <c r="HA114" s="34"/>
      <c r="HB114" s="34"/>
      <c r="HC114" s="34"/>
      <c r="HD114" s="34"/>
      <c r="HE114" s="34"/>
      <c r="HF114" s="34"/>
      <c r="HG114" s="34"/>
      <c r="HH114" s="34"/>
      <c r="HI114" s="34"/>
      <c r="HJ114" s="34"/>
      <c r="HK114" s="34"/>
      <c r="HL114" s="34"/>
      <c r="HM114" s="34"/>
      <c r="HN114" s="34"/>
      <c r="HO114" s="34"/>
      <c r="HP114" s="34"/>
      <c r="HQ114" s="34"/>
      <c r="HR114" s="34"/>
      <c r="HS114" s="34"/>
      <c r="HT114" s="34"/>
      <c r="HU114" s="34"/>
      <c r="HV114" s="34"/>
      <c r="HW114" s="34"/>
      <c r="HX114" s="34"/>
      <c r="HY114" s="34"/>
      <c r="HZ114" s="34"/>
      <c r="IA114" s="34"/>
      <c r="IB114" s="34"/>
      <c r="IC114" s="34"/>
      <c r="ID114" s="34"/>
      <c r="IE114" s="34"/>
      <c r="IF114" s="34"/>
      <c r="IG114" s="34"/>
      <c r="IH114" s="34"/>
      <c r="II114" s="34"/>
      <c r="IJ114" s="34"/>
      <c r="IK114" s="34"/>
      <c r="IL114" s="34"/>
      <c r="IM114" s="34"/>
    </row>
    <row r="115" spans="1:247" ht="78.75">
      <c r="A115" s="45">
        <f t="shared" si="6"/>
        <v>107</v>
      </c>
      <c r="B115" s="107" t="s">
        <v>113</v>
      </c>
      <c r="C115" s="19"/>
      <c r="D115" s="45">
        <v>2010</v>
      </c>
      <c r="E115" s="45" t="s">
        <v>535</v>
      </c>
      <c r="F115" s="45">
        <v>1</v>
      </c>
      <c r="G115" s="126">
        <f t="shared" si="4"/>
        <v>168262600</v>
      </c>
      <c r="H115" s="35">
        <v>168262600</v>
      </c>
      <c r="I115" s="29">
        <v>0</v>
      </c>
      <c r="J115" s="20">
        <v>1</v>
      </c>
      <c r="K115" s="22">
        <f>H115</f>
        <v>168262600</v>
      </c>
      <c r="L115" s="29">
        <f>I115</f>
        <v>0</v>
      </c>
      <c r="M115" s="19"/>
      <c r="N115" s="19"/>
      <c r="O115" s="19"/>
      <c r="P115" s="19"/>
      <c r="Q115" s="27"/>
      <c r="R115" s="19">
        <v>5</v>
      </c>
      <c r="S115" s="31">
        <f>100%/R115</f>
        <v>0.2</v>
      </c>
      <c r="T115" s="32">
        <f>H115/R115</f>
        <v>33652520</v>
      </c>
      <c r="U115" s="19">
        <f>2018-D115</f>
        <v>8</v>
      </c>
      <c r="V115" s="19">
        <v>0</v>
      </c>
      <c r="W115" s="33">
        <f>T115*U115</f>
        <v>269220160</v>
      </c>
      <c r="X115" s="26">
        <f>IF(I115&lt;0,0,I115)</f>
        <v>0</v>
      </c>
    </row>
    <row r="116" spans="1:247" ht="94.5">
      <c r="A116" s="45">
        <f t="shared" si="6"/>
        <v>108</v>
      </c>
      <c r="B116" s="107" t="s">
        <v>114</v>
      </c>
      <c r="C116" s="19"/>
      <c r="D116" s="45">
        <v>2010</v>
      </c>
      <c r="E116" s="45" t="s">
        <v>535</v>
      </c>
      <c r="F116" s="45">
        <v>1</v>
      </c>
      <c r="G116" s="126">
        <f t="shared" si="4"/>
        <v>163103600</v>
      </c>
      <c r="H116" s="35">
        <f>168262600-5159000</f>
        <v>163103600</v>
      </c>
      <c r="I116" s="29">
        <v>0</v>
      </c>
      <c r="J116" s="20">
        <v>1</v>
      </c>
      <c r="K116" s="28">
        <f>H116</f>
        <v>163103600</v>
      </c>
      <c r="L116" s="29">
        <f>I116</f>
        <v>0</v>
      </c>
      <c r="M116" s="19"/>
      <c r="N116" s="19"/>
      <c r="O116" s="19" t="s">
        <v>521</v>
      </c>
      <c r="P116" s="19"/>
      <c r="Q116" s="27"/>
      <c r="R116" s="19">
        <v>5</v>
      </c>
      <c r="S116" s="31">
        <f>100%/R116</f>
        <v>0.2</v>
      </c>
      <c r="T116" s="32">
        <f>H116/R116</f>
        <v>32620720</v>
      </c>
      <c r="U116" s="19">
        <f>2018-D116</f>
        <v>8</v>
      </c>
      <c r="V116" s="19">
        <v>0</v>
      </c>
      <c r="W116" s="33">
        <f>T116*U116</f>
        <v>260965760</v>
      </c>
      <c r="X116" s="26">
        <f>IF(I116&lt;0,0,I116)</f>
        <v>0</v>
      </c>
    </row>
    <row r="117" spans="1:247" ht="16.5" customHeight="1">
      <c r="A117" s="45">
        <f t="shared" si="6"/>
        <v>109</v>
      </c>
      <c r="B117" s="107" t="s">
        <v>115</v>
      </c>
      <c r="C117" s="19"/>
      <c r="D117" s="45">
        <v>2009</v>
      </c>
      <c r="E117" s="45" t="s">
        <v>534</v>
      </c>
      <c r="F117" s="45">
        <v>1</v>
      </c>
      <c r="G117" s="126">
        <f t="shared" si="4"/>
        <v>70000000</v>
      </c>
      <c r="H117" s="28">
        <v>70000000</v>
      </c>
      <c r="I117" s="29">
        <v>0</v>
      </c>
      <c r="J117" s="20">
        <f>F117</f>
        <v>1</v>
      </c>
      <c r="K117" s="22">
        <f>H117</f>
        <v>70000000</v>
      </c>
      <c r="L117" s="29">
        <f>I117</f>
        <v>0</v>
      </c>
      <c r="M117" s="30"/>
      <c r="N117" s="30"/>
      <c r="O117" s="30"/>
      <c r="P117" s="30"/>
      <c r="Q117" s="42"/>
      <c r="R117" s="19">
        <v>5</v>
      </c>
      <c r="S117" s="31">
        <f>100%/R117</f>
        <v>0.2</v>
      </c>
      <c r="T117" s="32">
        <f>H117/R117</f>
        <v>14000000</v>
      </c>
      <c r="U117" s="19">
        <f>2018-D117</f>
        <v>9</v>
      </c>
      <c r="V117" s="19">
        <v>0</v>
      </c>
      <c r="W117" s="33">
        <f>T117*U117</f>
        <v>126000000</v>
      </c>
      <c r="X117" s="26">
        <f>IF(I117&lt;0,0,I117)</f>
        <v>0</v>
      </c>
    </row>
    <row r="118" spans="1:247" ht="16.5" customHeight="1">
      <c r="A118" s="45">
        <f t="shared" si="6"/>
        <v>110</v>
      </c>
      <c r="B118" s="107" t="s">
        <v>116</v>
      </c>
      <c r="C118" s="19"/>
      <c r="D118" s="45">
        <v>2006</v>
      </c>
      <c r="E118" s="45" t="s">
        <v>534</v>
      </c>
      <c r="F118" s="45">
        <v>1</v>
      </c>
      <c r="G118" s="126">
        <f t="shared" si="4"/>
        <v>20500000</v>
      </c>
      <c r="H118" s="36">
        <v>20500000</v>
      </c>
      <c r="I118" s="29">
        <v>0</v>
      </c>
      <c r="J118" s="20">
        <f>F118</f>
        <v>1</v>
      </c>
      <c r="K118" s="28">
        <f>H118</f>
        <v>20500000</v>
      </c>
      <c r="L118" s="29">
        <f>I118</f>
        <v>0</v>
      </c>
      <c r="M118" s="19"/>
      <c r="N118" s="19"/>
      <c r="O118" s="19" t="s">
        <v>521</v>
      </c>
      <c r="P118" s="19"/>
      <c r="Q118" s="27"/>
      <c r="R118" s="19">
        <v>5</v>
      </c>
      <c r="S118" s="31">
        <f>100%/R118</f>
        <v>0.2</v>
      </c>
      <c r="T118" s="32">
        <f>H118/R118</f>
        <v>4100000</v>
      </c>
      <c r="U118" s="19">
        <f>2018-D118</f>
        <v>12</v>
      </c>
      <c r="V118" s="19">
        <v>0</v>
      </c>
      <c r="W118" s="33">
        <f>T118*U118</f>
        <v>49200000</v>
      </c>
      <c r="X118" s="26">
        <f>IF(I118&lt;0,0,I118)</f>
        <v>0</v>
      </c>
    </row>
    <row r="119" spans="1:247" ht="16.5" customHeight="1">
      <c r="A119" s="45">
        <f t="shared" si="6"/>
        <v>111</v>
      </c>
      <c r="B119" s="107" t="s">
        <v>117</v>
      </c>
      <c r="C119" s="19"/>
      <c r="D119" s="45">
        <v>2005</v>
      </c>
      <c r="E119" s="45" t="s">
        <v>533</v>
      </c>
      <c r="F119" s="45">
        <v>1</v>
      </c>
      <c r="G119" s="126">
        <f t="shared" si="4"/>
        <v>8500000</v>
      </c>
      <c r="H119" s="28">
        <v>8500000</v>
      </c>
      <c r="I119" s="29">
        <v>0</v>
      </c>
      <c r="J119" s="20">
        <v>1</v>
      </c>
      <c r="K119" s="22">
        <f>H119</f>
        <v>8500000</v>
      </c>
      <c r="L119" s="29">
        <f>I119</f>
        <v>0</v>
      </c>
      <c r="M119" s="30"/>
      <c r="N119" s="30"/>
      <c r="O119" s="30"/>
      <c r="P119" s="30"/>
      <c r="Q119" s="42"/>
      <c r="R119" s="19">
        <v>8</v>
      </c>
      <c r="S119" s="31">
        <f>100%/R119</f>
        <v>0.125</v>
      </c>
      <c r="T119" s="32">
        <f>H119/R119</f>
        <v>1062500</v>
      </c>
      <c r="U119" s="19">
        <f>2018-D119</f>
        <v>13</v>
      </c>
      <c r="V119" s="19"/>
      <c r="W119" s="33">
        <f>T119*U119</f>
        <v>13812500</v>
      </c>
      <c r="X119" s="26">
        <f>IF(I119&lt;0,0,I119)</f>
        <v>0</v>
      </c>
    </row>
    <row r="120" spans="1:247" ht="31.5">
      <c r="A120" s="45">
        <f t="shared" si="6"/>
        <v>112</v>
      </c>
      <c r="B120" s="107" t="s">
        <v>118</v>
      </c>
      <c r="C120" s="19"/>
      <c r="D120" s="45">
        <v>2005</v>
      </c>
      <c r="E120" s="45" t="s">
        <v>533</v>
      </c>
      <c r="F120" s="45">
        <v>4</v>
      </c>
      <c r="G120" s="126">
        <f t="shared" si="4"/>
        <v>8500000</v>
      </c>
      <c r="H120" s="36">
        <v>34000000</v>
      </c>
      <c r="I120" s="29">
        <v>0</v>
      </c>
      <c r="J120" s="20">
        <v>1</v>
      </c>
      <c r="K120" s="22">
        <f>H120</f>
        <v>34000000</v>
      </c>
      <c r="L120" s="29">
        <f>I120</f>
        <v>0</v>
      </c>
      <c r="M120" s="19"/>
      <c r="N120" s="19"/>
      <c r="O120" s="19"/>
      <c r="P120" s="19"/>
      <c r="Q120" s="27"/>
      <c r="R120" s="19">
        <v>8</v>
      </c>
      <c r="S120" s="31">
        <f>100%/R120</f>
        <v>0.125</v>
      </c>
      <c r="T120" s="32">
        <f>H120/R120</f>
        <v>4250000</v>
      </c>
      <c r="U120" s="19">
        <f>2018-D120</f>
        <v>13</v>
      </c>
      <c r="V120" s="19"/>
      <c r="W120" s="33">
        <f>T120*U120</f>
        <v>55250000</v>
      </c>
      <c r="X120" s="26">
        <f>IF(I120&lt;0,0,I120)</f>
        <v>0</v>
      </c>
    </row>
    <row r="121" spans="1:247" ht="31.5">
      <c r="A121" s="45">
        <f t="shared" si="6"/>
        <v>113</v>
      </c>
      <c r="B121" s="107" t="s">
        <v>119</v>
      </c>
      <c r="C121" s="19"/>
      <c r="D121" s="45">
        <v>2009</v>
      </c>
      <c r="E121" s="45" t="s">
        <v>533</v>
      </c>
      <c r="F121" s="45">
        <v>2</v>
      </c>
      <c r="G121" s="126">
        <f t="shared" si="4"/>
        <v>8500000</v>
      </c>
      <c r="H121" s="36">
        <v>17000000</v>
      </c>
      <c r="I121" s="29">
        <v>0</v>
      </c>
      <c r="J121" s="20">
        <v>1</v>
      </c>
      <c r="K121" s="40">
        <v>8500000</v>
      </c>
      <c r="L121" s="29">
        <f>I121</f>
        <v>0</v>
      </c>
      <c r="M121" s="30"/>
      <c r="N121" s="30"/>
      <c r="O121" s="30"/>
      <c r="P121" s="19"/>
      <c r="Q121" s="27"/>
      <c r="R121" s="19">
        <v>5</v>
      </c>
      <c r="S121" s="31">
        <f>100%/R121</f>
        <v>0.2</v>
      </c>
      <c r="T121" s="32">
        <f>H121/R121</f>
        <v>3400000</v>
      </c>
      <c r="U121" s="19">
        <f>2018-D121</f>
        <v>9</v>
      </c>
      <c r="V121" s="19">
        <v>0</v>
      </c>
      <c r="W121" s="33">
        <f>T121*U121</f>
        <v>30600000</v>
      </c>
      <c r="X121" s="26">
        <f>IF(I121&lt;0,0,I121)</f>
        <v>0</v>
      </c>
    </row>
    <row r="122" spans="1:247" ht="16.5" customHeight="1">
      <c r="A122" s="45">
        <f t="shared" si="6"/>
        <v>114</v>
      </c>
      <c r="B122" s="107" t="s">
        <v>120</v>
      </c>
      <c r="C122" s="19"/>
      <c r="D122" s="45">
        <v>2009</v>
      </c>
      <c r="E122" s="45" t="s">
        <v>533</v>
      </c>
      <c r="F122" s="45">
        <v>1</v>
      </c>
      <c r="G122" s="126">
        <f t="shared" si="4"/>
        <v>6500000</v>
      </c>
      <c r="H122" s="36">
        <v>6500000</v>
      </c>
      <c r="I122" s="29">
        <v>0</v>
      </c>
      <c r="J122" s="20">
        <v>1</v>
      </c>
      <c r="K122" s="22">
        <f>H122</f>
        <v>6500000</v>
      </c>
      <c r="L122" s="29">
        <f>I122</f>
        <v>0</v>
      </c>
      <c r="M122" s="30"/>
      <c r="N122" s="30"/>
      <c r="O122" s="30"/>
      <c r="P122" s="19"/>
      <c r="Q122" s="27"/>
      <c r="R122" s="19">
        <v>5</v>
      </c>
      <c r="S122" s="31">
        <f>100%/R122</f>
        <v>0.2</v>
      </c>
      <c r="T122" s="32">
        <f>H122/R122</f>
        <v>1300000</v>
      </c>
      <c r="U122" s="19">
        <f>2018-D122</f>
        <v>9</v>
      </c>
      <c r="V122" s="19">
        <v>0</v>
      </c>
      <c r="W122" s="33">
        <f>T122*U122</f>
        <v>11700000</v>
      </c>
      <c r="X122" s="26">
        <f>IF(I122&lt;0,0,I122)</f>
        <v>0</v>
      </c>
    </row>
    <row r="123" spans="1:247" ht="31.5">
      <c r="A123" s="45">
        <f t="shared" si="6"/>
        <v>115</v>
      </c>
      <c r="B123" s="107" t="s">
        <v>121</v>
      </c>
      <c r="C123" s="19"/>
      <c r="D123" s="45">
        <v>2010</v>
      </c>
      <c r="E123" s="45" t="s">
        <v>533</v>
      </c>
      <c r="F123" s="45">
        <v>1</v>
      </c>
      <c r="G123" s="126">
        <f t="shared" si="4"/>
        <v>6500000</v>
      </c>
      <c r="H123" s="35">
        <v>6500000</v>
      </c>
      <c r="I123" s="29">
        <v>0</v>
      </c>
      <c r="J123" s="20">
        <v>1</v>
      </c>
      <c r="K123" s="22">
        <f>H123</f>
        <v>6500000</v>
      </c>
      <c r="L123" s="29">
        <f>I123</f>
        <v>0</v>
      </c>
      <c r="M123" s="30"/>
      <c r="N123" s="30"/>
      <c r="O123" s="30"/>
      <c r="P123" s="19"/>
      <c r="Q123" s="27"/>
      <c r="R123" s="19">
        <v>5</v>
      </c>
      <c r="S123" s="31">
        <f>100%/R123</f>
        <v>0.2</v>
      </c>
      <c r="T123" s="32">
        <f>H123/R123</f>
        <v>1300000</v>
      </c>
      <c r="U123" s="19">
        <f>2018-D123</f>
        <v>8</v>
      </c>
      <c r="V123" s="19">
        <v>0</v>
      </c>
      <c r="W123" s="33">
        <f>T123*U123</f>
        <v>10400000</v>
      </c>
      <c r="X123" s="26">
        <f>IF(I123&lt;0,0,I123)</f>
        <v>0</v>
      </c>
    </row>
    <row r="124" spans="1:247" ht="16.5" customHeight="1">
      <c r="A124" s="45">
        <f t="shared" si="6"/>
        <v>116</v>
      </c>
      <c r="B124" s="107" t="s">
        <v>122</v>
      </c>
      <c r="C124" s="19"/>
      <c r="D124" s="45">
        <v>2005</v>
      </c>
      <c r="E124" s="45" t="s">
        <v>533</v>
      </c>
      <c r="F124" s="45">
        <v>4</v>
      </c>
      <c r="G124" s="126">
        <f t="shared" si="4"/>
        <v>8500000</v>
      </c>
      <c r="H124" s="36">
        <v>34000000</v>
      </c>
      <c r="I124" s="29">
        <v>0</v>
      </c>
      <c r="J124" s="20">
        <v>1</v>
      </c>
      <c r="K124" s="22">
        <f>H124</f>
        <v>34000000</v>
      </c>
      <c r="L124" s="29">
        <f>I124</f>
        <v>0</v>
      </c>
      <c r="M124" s="19"/>
      <c r="N124" s="19"/>
      <c r="O124" s="19"/>
      <c r="P124" s="19"/>
      <c r="Q124" s="27"/>
      <c r="R124" s="19">
        <v>8</v>
      </c>
      <c r="S124" s="31">
        <f>100%/R124</f>
        <v>0.125</v>
      </c>
      <c r="T124" s="32">
        <f>H124/R124</f>
        <v>4250000</v>
      </c>
      <c r="U124" s="19">
        <f>2018-D124</f>
        <v>13</v>
      </c>
      <c r="V124" s="19"/>
      <c r="W124" s="33">
        <f>T124*U124</f>
        <v>55250000</v>
      </c>
      <c r="X124" s="26">
        <f>IF(I124&lt;0,0,I124)</f>
        <v>0</v>
      </c>
    </row>
    <row r="125" spans="1:247" ht="16.5" customHeight="1">
      <c r="A125" s="45">
        <f t="shared" si="6"/>
        <v>117</v>
      </c>
      <c r="B125" s="107" t="s">
        <v>123</v>
      </c>
      <c r="C125" s="19"/>
      <c r="D125" s="45">
        <v>2005</v>
      </c>
      <c r="E125" s="45" t="s">
        <v>533</v>
      </c>
      <c r="F125" s="45">
        <v>3</v>
      </c>
      <c r="G125" s="126">
        <f t="shared" si="4"/>
        <v>8500000</v>
      </c>
      <c r="H125" s="28">
        <v>25500000</v>
      </c>
      <c r="I125" s="29">
        <v>0</v>
      </c>
      <c r="J125" s="20">
        <v>1</v>
      </c>
      <c r="K125" s="22">
        <f>H125</f>
        <v>25500000</v>
      </c>
      <c r="L125" s="29">
        <f>I125</f>
        <v>0</v>
      </c>
      <c r="M125" s="30"/>
      <c r="N125" s="30"/>
      <c r="O125" s="30"/>
      <c r="P125" s="30"/>
      <c r="Q125" s="42"/>
      <c r="R125" s="19">
        <v>8</v>
      </c>
      <c r="S125" s="31">
        <f>100%/R125</f>
        <v>0.125</v>
      </c>
      <c r="T125" s="32">
        <f>H125/R125</f>
        <v>3187500</v>
      </c>
      <c r="U125" s="19">
        <f>2018-D125</f>
        <v>13</v>
      </c>
      <c r="V125" s="19"/>
      <c r="W125" s="33">
        <f>T125*U125</f>
        <v>41437500</v>
      </c>
      <c r="X125" s="26">
        <f>IF(I125&lt;0,0,I125)</f>
        <v>0</v>
      </c>
    </row>
    <row r="126" spans="1:247">
      <c r="A126" s="45">
        <f t="shared" si="6"/>
        <v>118</v>
      </c>
      <c r="B126" s="107" t="s">
        <v>124</v>
      </c>
      <c r="C126" s="19"/>
      <c r="D126" s="45">
        <v>2006</v>
      </c>
      <c r="E126" s="45" t="s">
        <v>533</v>
      </c>
      <c r="F126" s="45">
        <v>1</v>
      </c>
      <c r="G126" s="126">
        <f t="shared" si="4"/>
        <v>11880000</v>
      </c>
      <c r="H126" s="36">
        <f>47520000/4*1</f>
        <v>11880000</v>
      </c>
      <c r="I126" s="29">
        <v>0</v>
      </c>
      <c r="J126" s="20">
        <v>1</v>
      </c>
      <c r="K126" s="22">
        <f>H126</f>
        <v>11880000</v>
      </c>
      <c r="L126" s="29">
        <f>I126</f>
        <v>0</v>
      </c>
      <c r="M126" s="19"/>
      <c r="N126" s="19"/>
      <c r="O126" s="19"/>
      <c r="P126" s="19"/>
      <c r="Q126" s="27"/>
      <c r="R126" s="19">
        <v>8</v>
      </c>
      <c r="S126" s="31">
        <f>100%/R126</f>
        <v>0.125</v>
      </c>
      <c r="T126" s="32">
        <f>H126/R126</f>
        <v>1485000</v>
      </c>
      <c r="U126" s="19">
        <f>2018-D126</f>
        <v>12</v>
      </c>
      <c r="V126" s="19"/>
      <c r="W126" s="33">
        <f>T126*U126</f>
        <v>17820000</v>
      </c>
      <c r="X126" s="26">
        <f>IF(I126&lt;0,0,I126)</f>
        <v>0</v>
      </c>
    </row>
    <row r="127" spans="1:247">
      <c r="A127" s="45">
        <f t="shared" si="6"/>
        <v>119</v>
      </c>
      <c r="B127" s="107" t="s">
        <v>125</v>
      </c>
      <c r="C127" s="19"/>
      <c r="D127" s="45">
        <v>2006</v>
      </c>
      <c r="E127" s="45" t="s">
        <v>533</v>
      </c>
      <c r="F127" s="45">
        <v>8</v>
      </c>
      <c r="G127" s="126">
        <f t="shared" si="4"/>
        <v>8500000</v>
      </c>
      <c r="H127" s="36">
        <v>68000000</v>
      </c>
      <c r="I127" s="29">
        <v>0</v>
      </c>
      <c r="J127" s="20">
        <v>1</v>
      </c>
      <c r="K127" s="22">
        <f>H127</f>
        <v>68000000</v>
      </c>
      <c r="L127" s="29">
        <f>I127</f>
        <v>0</v>
      </c>
      <c r="M127" s="19"/>
      <c r="N127" s="19"/>
      <c r="O127" s="19"/>
      <c r="P127" s="19"/>
      <c r="Q127" s="27"/>
      <c r="R127" s="19">
        <v>8</v>
      </c>
      <c r="S127" s="31">
        <f>100%/R127</f>
        <v>0.125</v>
      </c>
      <c r="T127" s="32">
        <f>H127/R127</f>
        <v>8500000</v>
      </c>
      <c r="U127" s="19">
        <f>2018-D127</f>
        <v>12</v>
      </c>
      <c r="V127" s="19"/>
      <c r="W127" s="33">
        <f>T127*U127</f>
        <v>102000000</v>
      </c>
      <c r="X127" s="26">
        <f>IF(I127&lt;0,0,I127)</f>
        <v>0</v>
      </c>
    </row>
    <row r="128" spans="1:247">
      <c r="A128" s="45">
        <f t="shared" si="6"/>
        <v>120</v>
      </c>
      <c r="B128" s="107" t="s">
        <v>126</v>
      </c>
      <c r="C128" s="19"/>
      <c r="D128" s="45">
        <v>2013</v>
      </c>
      <c r="E128" s="45" t="s">
        <v>533</v>
      </c>
      <c r="F128" s="45">
        <v>6</v>
      </c>
      <c r="G128" s="126">
        <f t="shared" si="4"/>
        <v>24400000</v>
      </c>
      <c r="H128" s="36">
        <v>146400000</v>
      </c>
      <c r="I128" s="29">
        <f>H128-W128</f>
        <v>54900000</v>
      </c>
      <c r="J128" s="20">
        <v>3</v>
      </c>
      <c r="K128" s="22">
        <f>H128</f>
        <v>146400000</v>
      </c>
      <c r="L128" s="29">
        <f>I128</f>
        <v>54900000</v>
      </c>
      <c r="M128" s="30"/>
      <c r="N128" s="30"/>
      <c r="O128" s="30"/>
      <c r="P128" s="30"/>
      <c r="Q128" s="42"/>
      <c r="R128" s="19">
        <v>8</v>
      </c>
      <c r="S128" s="31">
        <f>100%/R128</f>
        <v>0.125</v>
      </c>
      <c r="T128" s="32">
        <f>H128/R128</f>
        <v>18300000</v>
      </c>
      <c r="U128" s="19">
        <f>2018-D128</f>
        <v>5</v>
      </c>
      <c r="V128" s="19"/>
      <c r="W128" s="33">
        <f>T128*U128</f>
        <v>91500000</v>
      </c>
      <c r="X128" s="26">
        <f>IF(I128&lt;0,0,I128)</f>
        <v>54900000</v>
      </c>
    </row>
    <row r="129" spans="1:247" ht="31.5">
      <c r="A129" s="45">
        <f t="shared" si="6"/>
        <v>121</v>
      </c>
      <c r="B129" s="107" t="s">
        <v>127</v>
      </c>
      <c r="C129" s="19"/>
      <c r="D129" s="45">
        <v>2005</v>
      </c>
      <c r="E129" s="45" t="s">
        <v>533</v>
      </c>
      <c r="F129" s="45">
        <v>2</v>
      </c>
      <c r="G129" s="126">
        <f t="shared" si="4"/>
        <v>8500000</v>
      </c>
      <c r="H129" s="36">
        <v>17000000</v>
      </c>
      <c r="I129" s="29">
        <v>0</v>
      </c>
      <c r="J129" s="20">
        <v>1</v>
      </c>
      <c r="K129" s="22">
        <f>H129</f>
        <v>17000000</v>
      </c>
      <c r="L129" s="29">
        <f>I129</f>
        <v>0</v>
      </c>
      <c r="M129" s="19"/>
      <c r="N129" s="19"/>
      <c r="O129" s="19"/>
      <c r="P129" s="19"/>
      <c r="Q129" s="27"/>
      <c r="R129" s="19">
        <v>8</v>
      </c>
      <c r="S129" s="31">
        <f>100%/R129</f>
        <v>0.125</v>
      </c>
      <c r="T129" s="32">
        <f>H129/R129</f>
        <v>2125000</v>
      </c>
      <c r="U129" s="19">
        <f>2018-D129</f>
        <v>13</v>
      </c>
      <c r="V129" s="19"/>
      <c r="W129" s="33">
        <f>T129*U129</f>
        <v>27625000</v>
      </c>
      <c r="X129" s="26">
        <f>IF(I129&lt;0,0,I129)</f>
        <v>0</v>
      </c>
    </row>
    <row r="130" spans="1:247">
      <c r="A130" s="45">
        <f t="shared" si="6"/>
        <v>122</v>
      </c>
      <c r="B130" s="107" t="s">
        <v>128</v>
      </c>
      <c r="C130" s="19"/>
      <c r="D130" s="45">
        <v>2002</v>
      </c>
      <c r="E130" s="45" t="s">
        <v>533</v>
      </c>
      <c r="F130" s="45">
        <v>3</v>
      </c>
      <c r="G130" s="126">
        <f t="shared" si="4"/>
        <v>9900000</v>
      </c>
      <c r="H130" s="36">
        <v>29700000</v>
      </c>
      <c r="I130" s="29">
        <v>0</v>
      </c>
      <c r="J130" s="20">
        <v>1</v>
      </c>
      <c r="K130" s="22">
        <f>H130</f>
        <v>29700000</v>
      </c>
      <c r="L130" s="29">
        <f>I130</f>
        <v>0</v>
      </c>
      <c r="M130" s="19"/>
      <c r="N130" s="19"/>
      <c r="O130" s="19"/>
      <c r="P130" s="19"/>
      <c r="Q130" s="27"/>
      <c r="R130" s="19">
        <v>8</v>
      </c>
      <c r="S130" s="31">
        <f>100%/R130</f>
        <v>0.125</v>
      </c>
      <c r="T130" s="32">
        <f>H130/R130</f>
        <v>3712500</v>
      </c>
      <c r="U130" s="19">
        <f>2018-D130</f>
        <v>16</v>
      </c>
      <c r="V130" s="19"/>
      <c r="W130" s="33">
        <f>T130*U130</f>
        <v>59400000</v>
      </c>
      <c r="X130" s="26">
        <f>IF(I130&lt;0,0,I130)</f>
        <v>0</v>
      </c>
    </row>
    <row r="131" spans="1:247">
      <c r="A131" s="45">
        <f t="shared" si="6"/>
        <v>123</v>
      </c>
      <c r="B131" s="107" t="s">
        <v>128</v>
      </c>
      <c r="C131" s="19"/>
      <c r="D131" s="45">
        <v>2001</v>
      </c>
      <c r="E131" s="45" t="s">
        <v>533</v>
      </c>
      <c r="F131" s="45">
        <v>1</v>
      </c>
      <c r="G131" s="126">
        <f t="shared" si="4"/>
        <v>8750000</v>
      </c>
      <c r="H131" s="36">
        <v>8750000</v>
      </c>
      <c r="I131" s="29">
        <v>0</v>
      </c>
      <c r="J131" s="20">
        <v>1</v>
      </c>
      <c r="K131" s="22">
        <f>H131</f>
        <v>8750000</v>
      </c>
      <c r="L131" s="29">
        <f>I131</f>
        <v>0</v>
      </c>
      <c r="M131" s="19"/>
      <c r="N131" s="19"/>
      <c r="O131" s="19"/>
      <c r="P131" s="19"/>
      <c r="Q131" s="27"/>
      <c r="R131" s="19">
        <v>8</v>
      </c>
      <c r="S131" s="31">
        <f>100%/R131</f>
        <v>0.125</v>
      </c>
      <c r="T131" s="32">
        <f>H131/R131</f>
        <v>1093750</v>
      </c>
      <c r="U131" s="19">
        <f>2018-D131</f>
        <v>17</v>
      </c>
      <c r="V131" s="19"/>
      <c r="W131" s="33">
        <f>T131*U131</f>
        <v>18593750</v>
      </c>
      <c r="X131" s="26">
        <f>IF(I131&lt;0,0,I131)</f>
        <v>0</v>
      </c>
    </row>
    <row r="132" spans="1:247">
      <c r="A132" s="45">
        <f t="shared" si="6"/>
        <v>124</v>
      </c>
      <c r="B132" s="107" t="s">
        <v>129</v>
      </c>
      <c r="C132" s="39"/>
      <c r="D132" s="45">
        <v>1998</v>
      </c>
      <c r="E132" s="45" t="s">
        <v>533</v>
      </c>
      <c r="F132" s="45">
        <v>1</v>
      </c>
      <c r="G132" s="126">
        <f t="shared" si="4"/>
        <v>5200000</v>
      </c>
      <c r="H132" s="36">
        <v>5200000</v>
      </c>
      <c r="I132" s="29">
        <v>0</v>
      </c>
      <c r="J132" s="20">
        <v>1</v>
      </c>
      <c r="K132" s="22">
        <f>H132</f>
        <v>5200000</v>
      </c>
      <c r="L132" s="29">
        <f>I132</f>
        <v>0</v>
      </c>
      <c r="M132" s="19"/>
      <c r="N132" s="19"/>
      <c r="O132" s="19"/>
      <c r="P132" s="19"/>
      <c r="Q132" s="27"/>
      <c r="R132" s="19">
        <v>8</v>
      </c>
      <c r="S132" s="31">
        <f>100%/R132</f>
        <v>0.125</v>
      </c>
      <c r="T132" s="32">
        <f>H132/R132</f>
        <v>650000</v>
      </c>
      <c r="U132" s="19">
        <f>2018-D132</f>
        <v>20</v>
      </c>
      <c r="V132" s="19"/>
      <c r="W132" s="33">
        <f>T132*U132</f>
        <v>13000000</v>
      </c>
      <c r="X132" s="26">
        <f>IF(I132&lt;0,0,I132)</f>
        <v>0</v>
      </c>
    </row>
    <row r="133" spans="1:247">
      <c r="A133" s="45">
        <f t="shared" si="6"/>
        <v>125</v>
      </c>
      <c r="B133" s="107" t="s">
        <v>130</v>
      </c>
      <c r="C133" s="19"/>
      <c r="D133" s="45">
        <v>2001</v>
      </c>
      <c r="E133" s="45" t="s">
        <v>533</v>
      </c>
      <c r="F133" s="45">
        <v>1</v>
      </c>
      <c r="G133" s="126">
        <f t="shared" si="4"/>
        <v>9900000</v>
      </c>
      <c r="H133" s="28">
        <v>9900000</v>
      </c>
      <c r="I133" s="29">
        <v>0</v>
      </c>
      <c r="J133" s="20">
        <v>1</v>
      </c>
      <c r="K133" s="22">
        <f>H133</f>
        <v>9900000</v>
      </c>
      <c r="L133" s="29">
        <f>I133</f>
        <v>0</v>
      </c>
      <c r="M133" s="30"/>
      <c r="N133" s="30"/>
      <c r="O133" s="30"/>
      <c r="P133" s="30"/>
      <c r="Q133" s="42"/>
      <c r="R133" s="19">
        <v>8</v>
      </c>
      <c r="S133" s="31">
        <f>100%/R133</f>
        <v>0.125</v>
      </c>
      <c r="T133" s="32">
        <f>H133/R133</f>
        <v>1237500</v>
      </c>
      <c r="U133" s="19">
        <f>2018-D133</f>
        <v>17</v>
      </c>
      <c r="V133" s="19"/>
      <c r="W133" s="33">
        <f>T133*U133</f>
        <v>21037500</v>
      </c>
      <c r="X133" s="26">
        <f>IF(I133&lt;0,0,I133)</f>
        <v>0</v>
      </c>
    </row>
    <row r="134" spans="1:247" ht="27.75" customHeight="1">
      <c r="A134" s="45">
        <f t="shared" si="6"/>
        <v>126</v>
      </c>
      <c r="B134" s="107" t="s">
        <v>131</v>
      </c>
      <c r="C134" s="19"/>
      <c r="D134" s="45">
        <v>2010</v>
      </c>
      <c r="E134" s="45" t="s">
        <v>533</v>
      </c>
      <c r="F134" s="45">
        <v>3</v>
      </c>
      <c r="G134" s="126">
        <f t="shared" si="4"/>
        <v>16490100</v>
      </c>
      <c r="H134" s="35">
        <v>49470300</v>
      </c>
      <c r="I134" s="29">
        <f>H134-W134</f>
        <v>0</v>
      </c>
      <c r="J134" s="20">
        <v>1</v>
      </c>
      <c r="K134" s="22">
        <f>H134</f>
        <v>49470300</v>
      </c>
      <c r="L134" s="29">
        <f>I134</f>
        <v>0</v>
      </c>
      <c r="M134" s="19"/>
      <c r="N134" s="19"/>
      <c r="O134" s="19"/>
      <c r="P134" s="19"/>
      <c r="Q134" s="27"/>
      <c r="R134" s="19">
        <v>8</v>
      </c>
      <c r="S134" s="31">
        <f>100%/R134</f>
        <v>0.125</v>
      </c>
      <c r="T134" s="32">
        <f>H134/R134</f>
        <v>6183787.5</v>
      </c>
      <c r="U134" s="19">
        <f>2018-D134</f>
        <v>8</v>
      </c>
      <c r="V134" s="19"/>
      <c r="W134" s="33">
        <f>T134*U134</f>
        <v>49470300</v>
      </c>
      <c r="X134" s="26">
        <f>IF(I134&lt;0,0,I134)</f>
        <v>0</v>
      </c>
    </row>
    <row r="135" spans="1:247" ht="27.75" customHeight="1">
      <c r="A135" s="45">
        <f t="shared" si="6"/>
        <v>127</v>
      </c>
      <c r="B135" s="107" t="s">
        <v>132</v>
      </c>
      <c r="C135" s="19"/>
      <c r="D135" s="45">
        <v>2010</v>
      </c>
      <c r="E135" s="45" t="s">
        <v>533</v>
      </c>
      <c r="F135" s="45">
        <v>6</v>
      </c>
      <c r="G135" s="126">
        <f t="shared" si="4"/>
        <v>12425600</v>
      </c>
      <c r="H135" s="36">
        <v>74553600</v>
      </c>
      <c r="I135" s="29">
        <f>H135-W135</f>
        <v>0</v>
      </c>
      <c r="J135" s="20">
        <v>1</v>
      </c>
      <c r="K135" s="22">
        <f>H135</f>
        <v>74553600</v>
      </c>
      <c r="L135" s="29">
        <f>I135</f>
        <v>0</v>
      </c>
      <c r="M135" s="19"/>
      <c r="N135" s="19"/>
      <c r="O135" s="19"/>
      <c r="P135" s="30"/>
      <c r="Q135" s="27"/>
      <c r="R135" s="19">
        <v>8</v>
      </c>
      <c r="S135" s="31">
        <f>100%/R135</f>
        <v>0.125</v>
      </c>
      <c r="T135" s="32">
        <f>H135/R135</f>
        <v>9319200</v>
      </c>
      <c r="U135" s="19">
        <f>2018-D135</f>
        <v>8</v>
      </c>
      <c r="V135" s="19"/>
      <c r="W135" s="33">
        <f>T135*U135</f>
        <v>74553600</v>
      </c>
      <c r="X135" s="26">
        <f>IF(I135&lt;0,0,I135)</f>
        <v>0</v>
      </c>
    </row>
    <row r="136" spans="1:247" ht="27.75" customHeight="1">
      <c r="A136" s="45">
        <f t="shared" si="6"/>
        <v>128</v>
      </c>
      <c r="B136" s="107" t="s">
        <v>100</v>
      </c>
      <c r="C136" s="19"/>
      <c r="D136" s="45">
        <v>2009</v>
      </c>
      <c r="E136" s="45" t="s">
        <v>533</v>
      </c>
      <c r="F136" s="45">
        <v>9</v>
      </c>
      <c r="G136" s="126">
        <f t="shared" ref="G136:G199" si="7">+H136/F136</f>
        <v>13150000</v>
      </c>
      <c r="H136" s="36">
        <v>118350000</v>
      </c>
      <c r="I136" s="29">
        <v>0</v>
      </c>
      <c r="J136" s="20">
        <v>1</v>
      </c>
      <c r="K136" s="22">
        <f>H136</f>
        <v>118350000</v>
      </c>
      <c r="L136" s="29">
        <f>I136</f>
        <v>0</v>
      </c>
      <c r="M136" s="19"/>
      <c r="N136" s="19"/>
      <c r="O136" s="19"/>
      <c r="P136" s="19"/>
      <c r="Q136" s="27"/>
      <c r="R136" s="19">
        <v>8</v>
      </c>
      <c r="S136" s="31">
        <f>100%/R136</f>
        <v>0.125</v>
      </c>
      <c r="T136" s="32">
        <f>H136/R136</f>
        <v>14793750</v>
      </c>
      <c r="U136" s="19">
        <f>2018-D136</f>
        <v>9</v>
      </c>
      <c r="V136" s="19"/>
      <c r="W136" s="33">
        <f>T136*U136</f>
        <v>133143750</v>
      </c>
      <c r="X136" s="26">
        <f>IF(I136&lt;0,0,I136)</f>
        <v>0</v>
      </c>
    </row>
    <row r="137" spans="1:247" ht="27.75" customHeight="1">
      <c r="A137" s="45">
        <f t="shared" si="6"/>
        <v>129</v>
      </c>
      <c r="B137" s="107" t="s">
        <v>133</v>
      </c>
      <c r="C137" s="19"/>
      <c r="D137" s="45">
        <v>2006</v>
      </c>
      <c r="E137" s="45" t="s">
        <v>534</v>
      </c>
      <c r="F137" s="45">
        <v>1</v>
      </c>
      <c r="G137" s="126">
        <f t="shared" si="7"/>
        <v>11491000</v>
      </c>
      <c r="H137" s="36">
        <v>11491000</v>
      </c>
      <c r="I137" s="29">
        <v>0</v>
      </c>
      <c r="J137" s="20">
        <f>F137</f>
        <v>1</v>
      </c>
      <c r="K137" s="29">
        <f>H137</f>
        <v>11491000</v>
      </c>
      <c r="L137" s="29">
        <f>I137</f>
        <v>0</v>
      </c>
      <c r="M137" s="30"/>
      <c r="N137" s="30"/>
      <c r="O137" s="19" t="s">
        <v>521</v>
      </c>
      <c r="P137" s="19"/>
      <c r="Q137" s="27"/>
      <c r="R137" s="19">
        <v>5</v>
      </c>
      <c r="S137" s="31">
        <f>100%/R137</f>
        <v>0.2</v>
      </c>
      <c r="T137" s="32">
        <f>H137/R137</f>
        <v>2298200</v>
      </c>
      <c r="U137" s="19">
        <f>2018-D137</f>
        <v>12</v>
      </c>
      <c r="V137" s="19">
        <v>0</v>
      </c>
      <c r="W137" s="33">
        <f>T137*U137</f>
        <v>27578400</v>
      </c>
      <c r="X137" s="26">
        <f>IF(I137&lt;0,0,I137)</f>
        <v>0</v>
      </c>
    </row>
    <row r="138" spans="1:247" ht="27.75" customHeight="1">
      <c r="A138" s="45">
        <f t="shared" si="6"/>
        <v>130</v>
      </c>
      <c r="B138" s="107" t="s">
        <v>71</v>
      </c>
      <c r="C138" s="19"/>
      <c r="D138" s="45">
        <v>2008</v>
      </c>
      <c r="E138" s="45" t="s">
        <v>534</v>
      </c>
      <c r="F138" s="45">
        <v>234</v>
      </c>
      <c r="G138" s="126">
        <f t="shared" si="7"/>
        <v>8300000</v>
      </c>
      <c r="H138" s="36">
        <v>1942200000</v>
      </c>
      <c r="I138" s="29">
        <v>0</v>
      </c>
      <c r="J138" s="20">
        <f>F138</f>
        <v>234</v>
      </c>
      <c r="K138" s="29">
        <f>H138</f>
        <v>1942200000</v>
      </c>
      <c r="L138" s="29">
        <f>I138</f>
        <v>0</v>
      </c>
      <c r="M138" s="30"/>
      <c r="N138" s="30"/>
      <c r="O138" s="19" t="s">
        <v>521</v>
      </c>
      <c r="P138" s="19"/>
      <c r="Q138" s="27"/>
      <c r="R138" s="19">
        <v>5</v>
      </c>
      <c r="S138" s="31">
        <f>100%/R138</f>
        <v>0.2</v>
      </c>
      <c r="T138" s="32">
        <f>H138/R138</f>
        <v>388440000</v>
      </c>
      <c r="U138" s="19">
        <f>2018-D138</f>
        <v>10</v>
      </c>
      <c r="V138" s="19">
        <v>0</v>
      </c>
      <c r="W138" s="33">
        <f>T138*U138</f>
        <v>3884400000</v>
      </c>
      <c r="X138" s="26">
        <f>IF(I138&lt;0,0,I138)</f>
        <v>0</v>
      </c>
    </row>
    <row r="139" spans="1:247" s="6" customFormat="1">
      <c r="A139" s="45">
        <f t="shared" si="6"/>
        <v>131</v>
      </c>
      <c r="B139" s="107" t="s">
        <v>134</v>
      </c>
      <c r="C139" s="19"/>
      <c r="D139" s="45">
        <v>2008</v>
      </c>
      <c r="E139" s="45" t="s">
        <v>534</v>
      </c>
      <c r="F139" s="45">
        <v>3</v>
      </c>
      <c r="G139" s="126">
        <f t="shared" si="7"/>
        <v>70000000</v>
      </c>
      <c r="H139" s="36">
        <v>210000000</v>
      </c>
      <c r="I139" s="29">
        <v>0</v>
      </c>
      <c r="J139" s="20">
        <f>F139</f>
        <v>3</v>
      </c>
      <c r="K139" s="28">
        <f>H139</f>
        <v>210000000</v>
      </c>
      <c r="L139" s="29">
        <f>I139</f>
        <v>0</v>
      </c>
      <c r="M139" s="19"/>
      <c r="N139" s="19"/>
      <c r="O139" s="19" t="s">
        <v>521</v>
      </c>
      <c r="P139" s="19"/>
      <c r="Q139" s="27"/>
      <c r="R139" s="19">
        <v>5</v>
      </c>
      <c r="S139" s="31">
        <f>100%/R139</f>
        <v>0.2</v>
      </c>
      <c r="T139" s="32">
        <f>H139/R139</f>
        <v>42000000</v>
      </c>
      <c r="U139" s="19">
        <f>2018-D139</f>
        <v>10</v>
      </c>
      <c r="V139" s="19">
        <v>0</v>
      </c>
      <c r="W139" s="33">
        <f>T139*U139</f>
        <v>420000000</v>
      </c>
      <c r="X139" s="26">
        <f>IF(I139&lt;0,0,I139)</f>
        <v>0</v>
      </c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/>
      <c r="GA139" s="26"/>
      <c r="GB139" s="26"/>
      <c r="GC139" s="26"/>
      <c r="GD139" s="26"/>
      <c r="GE139" s="26"/>
      <c r="GF139" s="26"/>
      <c r="GG139" s="26"/>
      <c r="GH139" s="26"/>
      <c r="GI139" s="26"/>
      <c r="GJ139" s="26"/>
      <c r="GK139" s="26"/>
      <c r="GL139" s="26"/>
      <c r="GM139" s="26"/>
      <c r="GN139" s="26"/>
      <c r="GO139" s="26"/>
      <c r="GP139" s="26"/>
      <c r="GQ139" s="26"/>
      <c r="GR139" s="26"/>
      <c r="GS139" s="26"/>
      <c r="GT139" s="26"/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  <c r="HJ139" s="26"/>
      <c r="HK139" s="26"/>
      <c r="HL139" s="26"/>
      <c r="HM139" s="26"/>
      <c r="HN139" s="26"/>
      <c r="HO139" s="26"/>
      <c r="HP139" s="26"/>
      <c r="HQ139" s="26"/>
      <c r="HR139" s="26"/>
      <c r="HS139" s="26"/>
      <c r="HT139" s="26"/>
      <c r="HU139" s="26"/>
      <c r="HV139" s="26"/>
      <c r="HW139" s="26"/>
      <c r="HX139" s="26"/>
      <c r="HY139" s="26"/>
      <c r="HZ139" s="26"/>
      <c r="IA139" s="26"/>
      <c r="IB139" s="26"/>
      <c r="IC139" s="26"/>
      <c r="ID139" s="26"/>
      <c r="IE139" s="26"/>
      <c r="IF139" s="26"/>
      <c r="IG139" s="26"/>
      <c r="IH139" s="26"/>
      <c r="II139" s="26"/>
      <c r="IJ139" s="26"/>
      <c r="IK139" s="26"/>
      <c r="IL139" s="26"/>
      <c r="IM139" s="26"/>
    </row>
    <row r="140" spans="1:247" s="6" customFormat="1">
      <c r="A140" s="45">
        <f t="shared" si="6"/>
        <v>132</v>
      </c>
      <c r="B140" s="107" t="s">
        <v>135</v>
      </c>
      <c r="C140" s="19"/>
      <c r="D140" s="45">
        <v>2006</v>
      </c>
      <c r="E140" s="45" t="s">
        <v>534</v>
      </c>
      <c r="F140" s="45">
        <v>3</v>
      </c>
      <c r="G140" s="126">
        <f t="shared" si="7"/>
        <v>17850000</v>
      </c>
      <c r="H140" s="36">
        <v>53550000</v>
      </c>
      <c r="I140" s="29">
        <v>0</v>
      </c>
      <c r="J140" s="20">
        <f>F140</f>
        <v>3</v>
      </c>
      <c r="K140" s="28">
        <f>H140</f>
        <v>53550000</v>
      </c>
      <c r="L140" s="29">
        <f>I140</f>
        <v>0</v>
      </c>
      <c r="M140" s="19"/>
      <c r="N140" s="19"/>
      <c r="O140" s="19" t="s">
        <v>521</v>
      </c>
      <c r="P140" s="19"/>
      <c r="Q140" s="27"/>
      <c r="R140" s="19">
        <v>5</v>
      </c>
      <c r="S140" s="31">
        <f>100%/R140</f>
        <v>0.2</v>
      </c>
      <c r="T140" s="32">
        <f>H140/R140</f>
        <v>10710000</v>
      </c>
      <c r="U140" s="19">
        <f>2018-D140</f>
        <v>12</v>
      </c>
      <c r="V140" s="19">
        <v>0</v>
      </c>
      <c r="W140" s="33">
        <f>T140*U140</f>
        <v>128520000</v>
      </c>
      <c r="X140" s="26">
        <f>IF(I140&lt;0,0,I140)</f>
        <v>0</v>
      </c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26"/>
      <c r="FH140" s="26"/>
      <c r="FI140" s="26"/>
      <c r="FJ140" s="26"/>
      <c r="FK140" s="26"/>
      <c r="FL140" s="26"/>
      <c r="FM140" s="26"/>
      <c r="FN140" s="26"/>
      <c r="FO140" s="26"/>
      <c r="FP140" s="26"/>
      <c r="FQ140" s="26"/>
      <c r="FR140" s="26"/>
      <c r="FS140" s="26"/>
      <c r="FT140" s="26"/>
      <c r="FU140" s="26"/>
      <c r="FV140" s="26"/>
      <c r="FW140" s="26"/>
      <c r="FX140" s="26"/>
      <c r="FY140" s="26"/>
      <c r="FZ140" s="26"/>
      <c r="GA140" s="26"/>
      <c r="GB140" s="26"/>
      <c r="GC140" s="26"/>
      <c r="GD140" s="26"/>
      <c r="GE140" s="26"/>
      <c r="GF140" s="26"/>
      <c r="GG140" s="26"/>
      <c r="GH140" s="26"/>
      <c r="GI140" s="26"/>
      <c r="GJ140" s="26"/>
      <c r="GK140" s="26"/>
      <c r="GL140" s="26"/>
      <c r="GM140" s="26"/>
      <c r="GN140" s="26"/>
      <c r="GO140" s="26"/>
      <c r="GP140" s="26"/>
      <c r="GQ140" s="26"/>
      <c r="GR140" s="26"/>
      <c r="GS140" s="26"/>
      <c r="GT140" s="26"/>
      <c r="GU140" s="26"/>
      <c r="GV140" s="26"/>
      <c r="GW140" s="26"/>
      <c r="GX140" s="26"/>
      <c r="GY140" s="26"/>
      <c r="GZ140" s="26"/>
      <c r="HA140" s="26"/>
      <c r="HB140" s="26"/>
      <c r="HC140" s="26"/>
      <c r="HD140" s="26"/>
      <c r="HE140" s="26"/>
      <c r="HF140" s="26"/>
      <c r="HG140" s="26"/>
      <c r="HH140" s="26"/>
      <c r="HI140" s="26"/>
      <c r="HJ140" s="26"/>
      <c r="HK140" s="26"/>
      <c r="HL140" s="26"/>
      <c r="HM140" s="26"/>
      <c r="HN140" s="26"/>
      <c r="HO140" s="26"/>
      <c r="HP140" s="26"/>
      <c r="HQ140" s="26"/>
      <c r="HR140" s="26"/>
      <c r="HS140" s="26"/>
      <c r="HT140" s="26"/>
      <c r="HU140" s="26"/>
      <c r="HV140" s="26"/>
      <c r="HW140" s="26"/>
      <c r="HX140" s="26"/>
      <c r="HY140" s="26"/>
      <c r="HZ140" s="26"/>
      <c r="IA140" s="26"/>
      <c r="IB140" s="26"/>
      <c r="IC140" s="26"/>
      <c r="ID140" s="26"/>
      <c r="IE140" s="26"/>
      <c r="IF140" s="26"/>
      <c r="IG140" s="26"/>
      <c r="IH140" s="26"/>
      <c r="II140" s="26"/>
      <c r="IJ140" s="26"/>
      <c r="IK140" s="26"/>
      <c r="IL140" s="26"/>
      <c r="IM140" s="26"/>
    </row>
    <row r="141" spans="1:247" s="6" customFormat="1">
      <c r="A141" s="45">
        <f t="shared" si="6"/>
        <v>133</v>
      </c>
      <c r="B141" s="107" t="s">
        <v>136</v>
      </c>
      <c r="C141" s="19"/>
      <c r="D141" s="45">
        <v>2008</v>
      </c>
      <c r="E141" s="45" t="s">
        <v>534</v>
      </c>
      <c r="F141" s="45">
        <v>3</v>
      </c>
      <c r="G141" s="126">
        <f t="shared" si="7"/>
        <v>5850000</v>
      </c>
      <c r="H141" s="36">
        <v>17550000</v>
      </c>
      <c r="I141" s="29">
        <v>0</v>
      </c>
      <c r="J141" s="20">
        <f>F141</f>
        <v>3</v>
      </c>
      <c r="K141" s="28">
        <f>H141</f>
        <v>17550000</v>
      </c>
      <c r="L141" s="29">
        <f>I141</f>
        <v>0</v>
      </c>
      <c r="M141" s="19"/>
      <c r="N141" s="19"/>
      <c r="O141" s="19" t="s">
        <v>521</v>
      </c>
      <c r="P141" s="19"/>
      <c r="Q141" s="27"/>
      <c r="R141" s="19">
        <v>5</v>
      </c>
      <c r="S141" s="31">
        <f>100%/R141</f>
        <v>0.2</v>
      </c>
      <c r="T141" s="32">
        <f>H141/R141</f>
        <v>3510000</v>
      </c>
      <c r="U141" s="19">
        <f>2018-D141</f>
        <v>10</v>
      </c>
      <c r="V141" s="19">
        <v>0</v>
      </c>
      <c r="W141" s="33">
        <f>T141*U141</f>
        <v>35100000</v>
      </c>
      <c r="X141" s="26">
        <f>IF(I141&lt;0,0,I141)</f>
        <v>0</v>
      </c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26"/>
      <c r="FH141" s="26"/>
      <c r="FI141" s="26"/>
      <c r="FJ141" s="26"/>
      <c r="FK141" s="26"/>
      <c r="FL141" s="26"/>
      <c r="FM141" s="26"/>
      <c r="FN141" s="26"/>
      <c r="FO141" s="26"/>
      <c r="FP141" s="26"/>
      <c r="FQ141" s="26"/>
      <c r="FR141" s="26"/>
      <c r="FS141" s="26"/>
      <c r="FT141" s="26"/>
      <c r="FU141" s="26"/>
      <c r="FV141" s="26"/>
      <c r="FW141" s="26"/>
      <c r="FX141" s="26"/>
      <c r="FY141" s="26"/>
      <c r="FZ141" s="26"/>
      <c r="GA141" s="26"/>
      <c r="GB141" s="26"/>
      <c r="GC141" s="26"/>
      <c r="GD141" s="26"/>
      <c r="GE141" s="26"/>
      <c r="GF141" s="26"/>
      <c r="GG141" s="26"/>
      <c r="GH141" s="26"/>
      <c r="GI141" s="26"/>
      <c r="GJ141" s="26"/>
      <c r="GK141" s="26"/>
      <c r="GL141" s="26"/>
      <c r="GM141" s="26"/>
      <c r="GN141" s="26"/>
      <c r="GO141" s="26"/>
      <c r="GP141" s="26"/>
      <c r="GQ141" s="26"/>
      <c r="GR141" s="26"/>
      <c r="GS141" s="26"/>
      <c r="GT141" s="26"/>
      <c r="GU141" s="26"/>
      <c r="GV141" s="26"/>
      <c r="GW141" s="26"/>
      <c r="GX141" s="26"/>
      <c r="GY141" s="26"/>
      <c r="GZ141" s="26"/>
      <c r="HA141" s="26"/>
      <c r="HB141" s="26"/>
      <c r="HC141" s="26"/>
      <c r="HD141" s="26"/>
      <c r="HE141" s="26"/>
      <c r="HF141" s="26"/>
      <c r="HG141" s="26"/>
      <c r="HH141" s="26"/>
      <c r="HI141" s="26"/>
      <c r="HJ141" s="26"/>
      <c r="HK141" s="26"/>
      <c r="HL141" s="26"/>
      <c r="HM141" s="26"/>
      <c r="HN141" s="26"/>
      <c r="HO141" s="26"/>
      <c r="HP141" s="26"/>
      <c r="HQ141" s="26"/>
      <c r="HR141" s="26"/>
      <c r="HS141" s="26"/>
      <c r="HT141" s="26"/>
      <c r="HU141" s="26"/>
      <c r="HV141" s="26"/>
      <c r="HW141" s="26"/>
      <c r="HX141" s="26"/>
      <c r="HY141" s="26"/>
      <c r="HZ141" s="26"/>
      <c r="IA141" s="26"/>
      <c r="IB141" s="26"/>
      <c r="IC141" s="26"/>
      <c r="ID141" s="26"/>
      <c r="IE141" s="26"/>
      <c r="IF141" s="26"/>
      <c r="IG141" s="26"/>
      <c r="IH141" s="26"/>
      <c r="II141" s="26"/>
      <c r="IJ141" s="26"/>
      <c r="IK141" s="26"/>
      <c r="IL141" s="26"/>
      <c r="IM141" s="26"/>
    </row>
    <row r="142" spans="1:247" s="6" customFormat="1">
      <c r="A142" s="45">
        <f t="shared" si="6"/>
        <v>134</v>
      </c>
      <c r="B142" s="107" t="s">
        <v>137</v>
      </c>
      <c r="C142" s="19"/>
      <c r="D142" s="45">
        <v>2010</v>
      </c>
      <c r="E142" s="45" t="s">
        <v>534</v>
      </c>
      <c r="F142" s="45">
        <v>100</v>
      </c>
      <c r="G142" s="126">
        <f t="shared" si="7"/>
        <v>12100000</v>
      </c>
      <c r="H142" s="35">
        <v>1210000000</v>
      </c>
      <c r="I142" s="29">
        <v>0</v>
      </c>
      <c r="J142" s="20">
        <f>F142</f>
        <v>100</v>
      </c>
      <c r="K142" s="22">
        <f>H142</f>
        <v>1210000000</v>
      </c>
      <c r="L142" s="29">
        <f>I142</f>
        <v>0</v>
      </c>
      <c r="M142" s="19"/>
      <c r="N142" s="19"/>
      <c r="O142" s="19"/>
      <c r="P142" s="19"/>
      <c r="Q142" s="27"/>
      <c r="R142" s="19">
        <v>5</v>
      </c>
      <c r="S142" s="31">
        <f>100%/R142</f>
        <v>0.2</v>
      </c>
      <c r="T142" s="32">
        <f>H142/R142</f>
        <v>242000000</v>
      </c>
      <c r="U142" s="19">
        <f>2018-D142</f>
        <v>8</v>
      </c>
      <c r="V142" s="19">
        <v>0</v>
      </c>
      <c r="W142" s="33">
        <f>T142*U142</f>
        <v>1936000000</v>
      </c>
      <c r="X142" s="26">
        <f>IF(I142&lt;0,0,I142)</f>
        <v>0</v>
      </c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26"/>
      <c r="FH142" s="26"/>
      <c r="FI142" s="26"/>
      <c r="FJ142" s="26"/>
      <c r="FK142" s="26"/>
      <c r="FL142" s="26"/>
      <c r="FM142" s="26"/>
      <c r="FN142" s="26"/>
      <c r="FO142" s="26"/>
      <c r="FP142" s="26"/>
      <c r="FQ142" s="26"/>
      <c r="FR142" s="26"/>
      <c r="FS142" s="26"/>
      <c r="FT142" s="26"/>
      <c r="FU142" s="26"/>
      <c r="FV142" s="26"/>
      <c r="FW142" s="26"/>
      <c r="FX142" s="26"/>
      <c r="FY142" s="26"/>
      <c r="FZ142" s="26"/>
      <c r="GA142" s="26"/>
      <c r="GB142" s="26"/>
      <c r="GC142" s="26"/>
      <c r="GD142" s="26"/>
      <c r="GE142" s="26"/>
      <c r="GF142" s="26"/>
      <c r="GG142" s="26"/>
      <c r="GH142" s="26"/>
      <c r="GI142" s="26"/>
      <c r="GJ142" s="26"/>
      <c r="GK142" s="26"/>
      <c r="GL142" s="26"/>
      <c r="GM142" s="26"/>
      <c r="GN142" s="26"/>
      <c r="GO142" s="26"/>
      <c r="GP142" s="26"/>
      <c r="GQ142" s="26"/>
      <c r="GR142" s="26"/>
      <c r="GS142" s="26"/>
      <c r="GT142" s="26"/>
      <c r="GU142" s="26"/>
      <c r="GV142" s="26"/>
      <c r="GW142" s="26"/>
      <c r="GX142" s="26"/>
      <c r="GY142" s="26"/>
      <c r="GZ142" s="26"/>
      <c r="HA142" s="26"/>
      <c r="HB142" s="26"/>
      <c r="HC142" s="26"/>
      <c r="HD142" s="26"/>
      <c r="HE142" s="26"/>
      <c r="HF142" s="26"/>
      <c r="HG142" s="26"/>
      <c r="HH142" s="26"/>
      <c r="HI142" s="26"/>
      <c r="HJ142" s="26"/>
      <c r="HK142" s="26"/>
      <c r="HL142" s="26"/>
      <c r="HM142" s="26"/>
      <c r="HN142" s="26"/>
      <c r="HO142" s="26"/>
      <c r="HP142" s="26"/>
      <c r="HQ142" s="26"/>
      <c r="HR142" s="26"/>
      <c r="HS142" s="26"/>
      <c r="HT142" s="26"/>
      <c r="HU142" s="26"/>
      <c r="HV142" s="26"/>
      <c r="HW142" s="26"/>
      <c r="HX142" s="26"/>
      <c r="HY142" s="26"/>
      <c r="HZ142" s="26"/>
      <c r="IA142" s="26"/>
      <c r="IB142" s="26"/>
      <c r="IC142" s="26"/>
      <c r="ID142" s="26"/>
      <c r="IE142" s="26"/>
      <c r="IF142" s="26"/>
      <c r="IG142" s="26"/>
      <c r="IH142" s="26"/>
      <c r="II142" s="26"/>
      <c r="IJ142" s="26"/>
      <c r="IK142" s="26"/>
      <c r="IL142" s="26"/>
      <c r="IM142" s="26"/>
    </row>
    <row r="143" spans="1:247" ht="15" customHeight="1">
      <c r="A143" s="45">
        <f t="shared" si="6"/>
        <v>135</v>
      </c>
      <c r="B143" s="107" t="s">
        <v>107</v>
      </c>
      <c r="C143" s="20"/>
      <c r="D143" s="45">
        <v>2013</v>
      </c>
      <c r="E143" s="45" t="s">
        <v>534</v>
      </c>
      <c r="F143" s="45">
        <v>50</v>
      </c>
      <c r="G143" s="126">
        <f t="shared" si="7"/>
        <v>11295240</v>
      </c>
      <c r="H143" s="56">
        <v>564762000</v>
      </c>
      <c r="I143" s="29">
        <f>H143-W143</f>
        <v>0</v>
      </c>
      <c r="J143" s="20">
        <f>F143</f>
        <v>50</v>
      </c>
      <c r="K143" s="22">
        <f>H143</f>
        <v>564762000</v>
      </c>
      <c r="L143" s="29">
        <f>I143</f>
        <v>0</v>
      </c>
      <c r="M143" s="18"/>
      <c r="N143" s="18"/>
      <c r="O143" s="18"/>
      <c r="P143" s="18"/>
      <c r="Q143" s="18"/>
      <c r="R143" s="20">
        <v>5</v>
      </c>
      <c r="S143" s="31">
        <f>100%/R143</f>
        <v>0.2</v>
      </c>
      <c r="T143" s="32">
        <f>H143/R143</f>
        <v>112952400</v>
      </c>
      <c r="U143" s="19">
        <f>2018-D143</f>
        <v>5</v>
      </c>
      <c r="V143" s="19"/>
      <c r="W143" s="33">
        <f>T143*U143</f>
        <v>564762000</v>
      </c>
      <c r="X143" s="26">
        <f>IF(I143&lt;0,0,I143)</f>
        <v>0</v>
      </c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</row>
    <row r="144" spans="1:247" ht="15" customHeight="1">
      <c r="A144" s="45">
        <f t="shared" si="6"/>
        <v>136</v>
      </c>
      <c r="B144" s="107" t="s">
        <v>107</v>
      </c>
      <c r="C144" s="20"/>
      <c r="D144" s="45">
        <v>2013</v>
      </c>
      <c r="E144" s="45" t="s">
        <v>534</v>
      </c>
      <c r="F144" s="45">
        <v>36</v>
      </c>
      <c r="G144" s="126">
        <f t="shared" si="7"/>
        <v>11295240</v>
      </c>
      <c r="H144" s="56">
        <v>406628640</v>
      </c>
      <c r="I144" s="29">
        <f>H144-W144</f>
        <v>0</v>
      </c>
      <c r="J144" s="20">
        <f>F144</f>
        <v>36</v>
      </c>
      <c r="K144" s="22">
        <f>H144</f>
        <v>406628640</v>
      </c>
      <c r="L144" s="29">
        <f>I144</f>
        <v>0</v>
      </c>
      <c r="M144" s="18"/>
      <c r="N144" s="18"/>
      <c r="O144" s="18"/>
      <c r="P144" s="18"/>
      <c r="Q144" s="18"/>
      <c r="R144" s="20">
        <v>5</v>
      </c>
      <c r="S144" s="31">
        <f>100%/R144</f>
        <v>0.2</v>
      </c>
      <c r="T144" s="32">
        <f>H144/R144</f>
        <v>81325728</v>
      </c>
      <c r="U144" s="19">
        <f>2018-D144</f>
        <v>5</v>
      </c>
      <c r="V144" s="19"/>
      <c r="W144" s="33">
        <f>T144*U144</f>
        <v>406628640</v>
      </c>
      <c r="X144" s="2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</row>
    <row r="145" spans="1:247" ht="30" customHeight="1">
      <c r="A145" s="45">
        <f t="shared" si="6"/>
        <v>137</v>
      </c>
      <c r="B145" s="107" t="s">
        <v>138</v>
      </c>
      <c r="C145" s="20"/>
      <c r="D145" s="45">
        <v>2015</v>
      </c>
      <c r="E145" s="45" t="s">
        <v>534</v>
      </c>
      <c r="F145" s="45">
        <v>75</v>
      </c>
      <c r="G145" s="126">
        <f t="shared" si="7"/>
        <v>13398000</v>
      </c>
      <c r="H145" s="56">
        <v>1004850000</v>
      </c>
      <c r="I145" s="29">
        <f>H145-W145</f>
        <v>401940000</v>
      </c>
      <c r="J145" s="20">
        <f>F145</f>
        <v>75</v>
      </c>
      <c r="K145" s="22">
        <f>H145</f>
        <v>1004850000</v>
      </c>
      <c r="L145" s="29">
        <f>I145</f>
        <v>401940000</v>
      </c>
      <c r="M145" s="18"/>
      <c r="N145" s="18"/>
      <c r="O145" s="18"/>
      <c r="P145" s="18"/>
      <c r="Q145" s="18"/>
      <c r="R145" s="20">
        <v>5</v>
      </c>
      <c r="S145" s="31">
        <f>100%/R145</f>
        <v>0.2</v>
      </c>
      <c r="T145" s="32">
        <f>H145/R145</f>
        <v>200970000</v>
      </c>
      <c r="U145" s="19">
        <f>2018-D145</f>
        <v>3</v>
      </c>
      <c r="V145" s="19"/>
      <c r="W145" s="33">
        <f>T145*U145</f>
        <v>602910000</v>
      </c>
      <c r="X145" s="2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</row>
    <row r="146" spans="1:247" ht="28.5" customHeight="1">
      <c r="A146" s="45">
        <f t="shared" si="6"/>
        <v>138</v>
      </c>
      <c r="B146" s="74" t="s">
        <v>72</v>
      </c>
      <c r="C146" s="44"/>
      <c r="D146" s="45">
        <v>2014</v>
      </c>
      <c r="E146" s="45" t="s">
        <v>534</v>
      </c>
      <c r="F146" s="45">
        <v>51</v>
      </c>
      <c r="G146" s="126">
        <f t="shared" si="7"/>
        <v>12353000</v>
      </c>
      <c r="H146" s="56">
        <v>630003000</v>
      </c>
      <c r="I146" s="29">
        <f>H146-W146</f>
        <v>126000600</v>
      </c>
      <c r="J146" s="20">
        <f>F146</f>
        <v>51</v>
      </c>
      <c r="K146" s="29">
        <v>630003000</v>
      </c>
      <c r="L146" s="29">
        <f>I146</f>
        <v>126000600</v>
      </c>
      <c r="M146" s="30"/>
      <c r="N146" s="30"/>
      <c r="O146" s="30"/>
      <c r="P146" s="19"/>
      <c r="Q146" s="42"/>
      <c r="R146" s="19">
        <v>5</v>
      </c>
      <c r="S146" s="31">
        <f>100%/R146</f>
        <v>0.2</v>
      </c>
      <c r="T146" s="32">
        <f>H146/R146</f>
        <v>126000600</v>
      </c>
      <c r="U146" s="19">
        <f>2018-D146</f>
        <v>4</v>
      </c>
      <c r="V146" s="19"/>
      <c r="W146" s="33">
        <f>T146*U146</f>
        <v>504002400</v>
      </c>
      <c r="X146" s="26"/>
    </row>
    <row r="147" spans="1:247" ht="28.5" customHeight="1">
      <c r="A147" s="45">
        <f t="shared" si="6"/>
        <v>139</v>
      </c>
      <c r="B147" s="107" t="s">
        <v>73</v>
      </c>
      <c r="C147" s="20"/>
      <c r="D147" s="45">
        <v>2012</v>
      </c>
      <c r="E147" s="45" t="s">
        <v>534</v>
      </c>
      <c r="F147" s="45">
        <v>76</v>
      </c>
      <c r="G147" s="126">
        <f t="shared" si="7"/>
        <v>13335000</v>
      </c>
      <c r="H147" s="56">
        <v>1013460000</v>
      </c>
      <c r="I147" s="29">
        <v>0</v>
      </c>
      <c r="J147" s="20">
        <f>F147</f>
        <v>76</v>
      </c>
      <c r="K147" s="22">
        <f>H147</f>
        <v>1013460000</v>
      </c>
      <c r="L147" s="29">
        <f>I147</f>
        <v>0</v>
      </c>
      <c r="M147" s="18"/>
      <c r="N147" s="18"/>
      <c r="O147" s="18"/>
      <c r="P147" s="18"/>
      <c r="Q147" s="18"/>
      <c r="R147" s="20">
        <v>5</v>
      </c>
      <c r="S147" s="31">
        <f>100%/R147</f>
        <v>0.2</v>
      </c>
      <c r="T147" s="32">
        <f>H147/R147</f>
        <v>202692000</v>
      </c>
      <c r="U147" s="19">
        <f>2018-D147</f>
        <v>6</v>
      </c>
      <c r="V147" s="19"/>
      <c r="W147" s="33">
        <f>T147*U147</f>
        <v>1216152000</v>
      </c>
      <c r="X147" s="26">
        <f>IF(I147&lt;0,0,I147)</f>
        <v>0</v>
      </c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</row>
    <row r="148" spans="1:247" ht="30" customHeight="1">
      <c r="A148" s="45">
        <f t="shared" si="6"/>
        <v>140</v>
      </c>
      <c r="B148" s="107" t="s">
        <v>139</v>
      </c>
      <c r="C148" s="19"/>
      <c r="D148" s="45">
        <v>2009</v>
      </c>
      <c r="E148" s="45" t="s">
        <v>534</v>
      </c>
      <c r="F148" s="45">
        <v>37</v>
      </c>
      <c r="G148" s="126">
        <f t="shared" si="7"/>
        <v>11697000</v>
      </c>
      <c r="H148" s="36">
        <v>432789000</v>
      </c>
      <c r="I148" s="29">
        <v>0</v>
      </c>
      <c r="J148" s="20">
        <f>F148</f>
        <v>37</v>
      </c>
      <c r="K148" s="28">
        <f>H148</f>
        <v>432789000</v>
      </c>
      <c r="L148" s="29">
        <f>I148</f>
        <v>0</v>
      </c>
      <c r="M148" s="19"/>
      <c r="N148" s="19"/>
      <c r="O148" s="19" t="s">
        <v>521</v>
      </c>
      <c r="P148" s="19"/>
      <c r="Q148" s="27"/>
      <c r="R148" s="19">
        <v>5</v>
      </c>
      <c r="S148" s="31">
        <f>100%/R148</f>
        <v>0.2</v>
      </c>
      <c r="T148" s="32">
        <f>H148/R148</f>
        <v>86557800</v>
      </c>
      <c r="U148" s="19">
        <f>2018-D148</f>
        <v>9</v>
      </c>
      <c r="V148" s="19">
        <v>0</v>
      </c>
      <c r="W148" s="33">
        <f>T148*U148</f>
        <v>779020200</v>
      </c>
      <c r="X148" s="26">
        <f>IF(I148&lt;0,0,I148)</f>
        <v>0</v>
      </c>
    </row>
    <row r="149" spans="1:247" ht="31.5">
      <c r="A149" s="45">
        <f t="shared" si="6"/>
        <v>141</v>
      </c>
      <c r="B149" s="107" t="s">
        <v>140</v>
      </c>
      <c r="C149" s="19"/>
      <c r="D149" s="45">
        <v>2009</v>
      </c>
      <c r="E149" s="45" t="s">
        <v>534</v>
      </c>
      <c r="F149" s="45">
        <v>44</v>
      </c>
      <c r="G149" s="126">
        <f t="shared" si="7"/>
        <v>11697000</v>
      </c>
      <c r="H149" s="28">
        <v>514668000</v>
      </c>
      <c r="I149" s="29">
        <v>0</v>
      </c>
      <c r="J149" s="20">
        <f>F149</f>
        <v>44</v>
      </c>
      <c r="K149" s="22">
        <f>H149</f>
        <v>514668000</v>
      </c>
      <c r="L149" s="29">
        <f>I149</f>
        <v>0</v>
      </c>
      <c r="M149" s="30"/>
      <c r="N149" s="30"/>
      <c r="O149" s="30"/>
      <c r="P149" s="30"/>
      <c r="Q149" s="42"/>
      <c r="R149" s="19">
        <v>5</v>
      </c>
      <c r="S149" s="31">
        <f>100%/R149</f>
        <v>0.2</v>
      </c>
      <c r="T149" s="32">
        <f>H149/R149</f>
        <v>102933600</v>
      </c>
      <c r="U149" s="19">
        <f>2018-D149</f>
        <v>9</v>
      </c>
      <c r="V149" s="19">
        <v>0</v>
      </c>
      <c r="W149" s="33">
        <f>T149*U149</f>
        <v>926402400</v>
      </c>
      <c r="X149" s="26">
        <f>IF(I149&lt;0,0,I149)</f>
        <v>0</v>
      </c>
    </row>
    <row r="150" spans="1:247" s="53" customFormat="1">
      <c r="A150" s="45">
        <f t="shared" si="6"/>
        <v>142</v>
      </c>
      <c r="B150" s="107" t="s">
        <v>75</v>
      </c>
      <c r="C150" s="19"/>
      <c r="D150" s="45">
        <v>2008</v>
      </c>
      <c r="E150" s="45" t="s">
        <v>534</v>
      </c>
      <c r="F150" s="45">
        <v>6</v>
      </c>
      <c r="G150" s="126">
        <f t="shared" si="7"/>
        <v>9807000</v>
      </c>
      <c r="H150" s="36">
        <v>58842000</v>
      </c>
      <c r="I150" s="29">
        <v>0</v>
      </c>
      <c r="J150" s="20">
        <f>F150</f>
        <v>6</v>
      </c>
      <c r="K150" s="28">
        <f>H150</f>
        <v>58842000</v>
      </c>
      <c r="L150" s="29">
        <f>I150</f>
        <v>0</v>
      </c>
      <c r="M150" s="19"/>
      <c r="N150" s="19"/>
      <c r="O150" s="19" t="s">
        <v>521</v>
      </c>
      <c r="P150" s="19"/>
      <c r="Q150" s="27"/>
      <c r="R150" s="19">
        <v>5</v>
      </c>
      <c r="S150" s="31">
        <f>100%/R150</f>
        <v>0.2</v>
      </c>
      <c r="T150" s="32">
        <f>H150/R150</f>
        <v>11768400</v>
      </c>
      <c r="U150" s="19">
        <f>2018-D150</f>
        <v>10</v>
      </c>
      <c r="V150" s="19">
        <v>0</v>
      </c>
      <c r="W150" s="33">
        <f>T150*U150</f>
        <v>117684000</v>
      </c>
      <c r="X150" s="26">
        <f>IF(I150&lt;0,0,I150)</f>
        <v>0</v>
      </c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  <c r="DS150" s="26"/>
      <c r="DT150" s="26"/>
      <c r="DU150" s="26"/>
      <c r="DV150" s="26"/>
      <c r="DW150" s="26"/>
      <c r="DX150" s="26"/>
      <c r="DY150" s="26"/>
      <c r="DZ150" s="26"/>
      <c r="EA150" s="26"/>
      <c r="EB150" s="26"/>
      <c r="EC150" s="26"/>
      <c r="ED150" s="26"/>
      <c r="EE150" s="26"/>
      <c r="EF150" s="26"/>
      <c r="EG150" s="26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26"/>
      <c r="FH150" s="26"/>
      <c r="FI150" s="26"/>
      <c r="FJ150" s="26"/>
      <c r="FK150" s="26"/>
      <c r="FL150" s="26"/>
      <c r="FM150" s="26"/>
      <c r="FN150" s="26"/>
      <c r="FO150" s="26"/>
      <c r="FP150" s="26"/>
      <c r="FQ150" s="26"/>
      <c r="FR150" s="26"/>
      <c r="FS150" s="26"/>
      <c r="FT150" s="26"/>
      <c r="FU150" s="26"/>
      <c r="FV150" s="26"/>
      <c r="FW150" s="26"/>
      <c r="FX150" s="26"/>
      <c r="FY150" s="26"/>
      <c r="FZ150" s="26"/>
      <c r="GA150" s="26"/>
      <c r="GB150" s="26"/>
      <c r="GC150" s="26"/>
      <c r="GD150" s="26"/>
      <c r="GE150" s="26"/>
      <c r="GF150" s="26"/>
      <c r="GG150" s="26"/>
      <c r="GH150" s="26"/>
      <c r="GI150" s="26"/>
      <c r="GJ150" s="26"/>
      <c r="GK150" s="26"/>
      <c r="GL150" s="26"/>
      <c r="GM150" s="26"/>
      <c r="GN150" s="26"/>
      <c r="GO150" s="26"/>
      <c r="GP150" s="26"/>
      <c r="GQ150" s="26"/>
      <c r="GR150" s="26"/>
      <c r="GS150" s="26"/>
      <c r="GT150" s="26"/>
      <c r="GU150" s="26"/>
      <c r="GV150" s="26"/>
      <c r="GW150" s="26"/>
      <c r="GX150" s="26"/>
      <c r="GY150" s="26"/>
      <c r="GZ150" s="26"/>
      <c r="HA150" s="26"/>
      <c r="HB150" s="26"/>
      <c r="HC150" s="26"/>
      <c r="HD150" s="26"/>
      <c r="HE150" s="26"/>
      <c r="HF150" s="26"/>
      <c r="HG150" s="26"/>
      <c r="HH150" s="26"/>
      <c r="HI150" s="26"/>
      <c r="HJ150" s="26"/>
      <c r="HK150" s="26"/>
      <c r="HL150" s="26"/>
      <c r="HM150" s="26"/>
      <c r="HN150" s="26"/>
      <c r="HO150" s="26"/>
      <c r="HP150" s="26"/>
      <c r="HQ150" s="26"/>
      <c r="HR150" s="26"/>
      <c r="HS150" s="26"/>
      <c r="HT150" s="26"/>
      <c r="HU150" s="26"/>
      <c r="HV150" s="26"/>
      <c r="HW150" s="26"/>
      <c r="HX150" s="26"/>
      <c r="HY150" s="26"/>
      <c r="HZ150" s="26"/>
      <c r="IA150" s="26"/>
      <c r="IB150" s="26"/>
      <c r="IC150" s="26"/>
      <c r="ID150" s="26"/>
      <c r="IE150" s="26"/>
      <c r="IF150" s="26"/>
      <c r="IG150" s="26"/>
      <c r="IH150" s="26"/>
      <c r="II150" s="26"/>
      <c r="IJ150" s="26"/>
      <c r="IK150" s="26"/>
      <c r="IL150" s="26"/>
      <c r="IM150" s="26"/>
    </row>
    <row r="151" spans="1:247" s="53" customFormat="1" ht="15" customHeight="1">
      <c r="A151" s="45">
        <f t="shared" si="6"/>
        <v>143</v>
      </c>
      <c r="B151" s="107" t="s">
        <v>76</v>
      </c>
      <c r="C151" s="19"/>
      <c r="D151" s="45">
        <v>2010</v>
      </c>
      <c r="E151" s="45" t="s">
        <v>533</v>
      </c>
      <c r="F151" s="45">
        <v>1</v>
      </c>
      <c r="G151" s="126">
        <f t="shared" si="7"/>
        <v>20783400</v>
      </c>
      <c r="H151" s="35">
        <v>20783400</v>
      </c>
      <c r="I151" s="29">
        <v>0</v>
      </c>
      <c r="J151" s="20">
        <f>F151</f>
        <v>1</v>
      </c>
      <c r="K151" s="29">
        <f>H151</f>
        <v>20783400</v>
      </c>
      <c r="L151" s="29">
        <f>I151</f>
        <v>0</v>
      </c>
      <c r="M151" s="30"/>
      <c r="N151" s="30"/>
      <c r="O151" s="19" t="s">
        <v>521</v>
      </c>
      <c r="P151" s="19"/>
      <c r="Q151" s="27"/>
      <c r="R151" s="19">
        <v>5</v>
      </c>
      <c r="S151" s="31">
        <f>100%/R151</f>
        <v>0.2</v>
      </c>
      <c r="T151" s="32">
        <f>H151/R151</f>
        <v>4156680</v>
      </c>
      <c r="U151" s="19">
        <f>2018-D151</f>
        <v>8</v>
      </c>
      <c r="V151" s="19">
        <v>0</v>
      </c>
      <c r="W151" s="33">
        <f>T151*U151</f>
        <v>33253440</v>
      </c>
      <c r="X151" s="26">
        <f>IF(I151&lt;0,0,I151)</f>
        <v>0</v>
      </c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  <c r="DS151" s="26"/>
      <c r="DT151" s="26"/>
      <c r="DU151" s="26"/>
      <c r="DV151" s="26"/>
      <c r="DW151" s="26"/>
      <c r="DX151" s="26"/>
      <c r="DY151" s="26"/>
      <c r="DZ151" s="26"/>
      <c r="EA151" s="26"/>
      <c r="EB151" s="26"/>
      <c r="EC151" s="26"/>
      <c r="ED151" s="26"/>
      <c r="EE151" s="26"/>
      <c r="EF151" s="26"/>
      <c r="EG151" s="26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26"/>
      <c r="FH151" s="26"/>
      <c r="FI151" s="26"/>
      <c r="FJ151" s="26"/>
      <c r="FK151" s="26"/>
      <c r="FL151" s="26"/>
      <c r="FM151" s="26"/>
      <c r="FN151" s="26"/>
      <c r="FO151" s="26"/>
      <c r="FP151" s="26"/>
      <c r="FQ151" s="26"/>
      <c r="FR151" s="26"/>
      <c r="FS151" s="26"/>
      <c r="FT151" s="26"/>
      <c r="FU151" s="26"/>
      <c r="FV151" s="26"/>
      <c r="FW151" s="26"/>
      <c r="FX151" s="26"/>
      <c r="FY151" s="26"/>
      <c r="FZ151" s="26"/>
      <c r="GA151" s="26"/>
      <c r="GB151" s="26"/>
      <c r="GC151" s="26"/>
      <c r="GD151" s="26"/>
      <c r="GE151" s="26"/>
      <c r="GF151" s="26"/>
      <c r="GG151" s="26"/>
      <c r="GH151" s="26"/>
      <c r="GI151" s="26"/>
      <c r="GJ151" s="26"/>
      <c r="GK151" s="26"/>
      <c r="GL151" s="26"/>
      <c r="GM151" s="26"/>
      <c r="GN151" s="26"/>
      <c r="GO151" s="26"/>
      <c r="GP151" s="26"/>
      <c r="GQ151" s="26"/>
      <c r="GR151" s="26"/>
      <c r="GS151" s="26"/>
      <c r="GT151" s="26"/>
      <c r="GU151" s="26"/>
      <c r="GV151" s="26"/>
      <c r="GW151" s="26"/>
      <c r="GX151" s="26"/>
      <c r="GY151" s="26"/>
      <c r="GZ151" s="26"/>
      <c r="HA151" s="26"/>
      <c r="HB151" s="26"/>
      <c r="HC151" s="26"/>
      <c r="HD151" s="26"/>
      <c r="HE151" s="26"/>
      <c r="HF151" s="26"/>
      <c r="HG151" s="26"/>
      <c r="HH151" s="26"/>
      <c r="HI151" s="26"/>
      <c r="HJ151" s="26"/>
      <c r="HK151" s="26"/>
      <c r="HL151" s="26"/>
      <c r="HM151" s="26"/>
      <c r="HN151" s="26"/>
      <c r="HO151" s="26"/>
      <c r="HP151" s="26"/>
      <c r="HQ151" s="26"/>
      <c r="HR151" s="26"/>
      <c r="HS151" s="26"/>
      <c r="HT151" s="26"/>
      <c r="HU151" s="26"/>
      <c r="HV151" s="26"/>
      <c r="HW151" s="26"/>
      <c r="HX151" s="26"/>
      <c r="HY151" s="26"/>
      <c r="HZ151" s="26"/>
      <c r="IA151" s="26"/>
      <c r="IB151" s="26"/>
      <c r="IC151" s="26"/>
      <c r="ID151" s="26"/>
      <c r="IE151" s="26"/>
      <c r="IF151" s="26"/>
      <c r="IG151" s="26"/>
      <c r="IH151" s="26"/>
      <c r="II151" s="26"/>
      <c r="IJ151" s="26"/>
      <c r="IK151" s="26"/>
      <c r="IL151" s="26"/>
      <c r="IM151" s="26"/>
    </row>
    <row r="152" spans="1:247" s="53" customFormat="1" ht="15" customHeight="1">
      <c r="A152" s="45">
        <f t="shared" si="6"/>
        <v>144</v>
      </c>
      <c r="B152" s="107" t="s">
        <v>141</v>
      </c>
      <c r="C152" s="19"/>
      <c r="D152" s="45">
        <v>2010</v>
      </c>
      <c r="E152" s="45" t="s">
        <v>533</v>
      </c>
      <c r="F152" s="45">
        <v>2</v>
      </c>
      <c r="G152" s="126">
        <f t="shared" si="7"/>
        <v>7250000</v>
      </c>
      <c r="H152" s="36">
        <v>14500000</v>
      </c>
      <c r="I152" s="29">
        <v>0</v>
      </c>
      <c r="J152" s="20">
        <v>1</v>
      </c>
      <c r="K152" s="22">
        <f>H152</f>
        <v>14500000</v>
      </c>
      <c r="L152" s="29">
        <f>I152</f>
        <v>0</v>
      </c>
      <c r="M152" s="30"/>
      <c r="N152" s="30"/>
      <c r="O152" s="30"/>
      <c r="P152" s="19"/>
      <c r="Q152" s="27"/>
      <c r="R152" s="19">
        <v>5</v>
      </c>
      <c r="S152" s="31">
        <f>100%/R152</f>
        <v>0.2</v>
      </c>
      <c r="T152" s="32">
        <f>H152/R152</f>
        <v>2900000</v>
      </c>
      <c r="U152" s="19">
        <f>2018-D152</f>
        <v>8</v>
      </c>
      <c r="V152" s="19">
        <v>0</v>
      </c>
      <c r="W152" s="33">
        <f>T152*U152</f>
        <v>23200000</v>
      </c>
      <c r="X152" s="26">
        <f>IF(I152&lt;0,0,I152)</f>
        <v>0</v>
      </c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26"/>
      <c r="FH152" s="26"/>
      <c r="FI152" s="26"/>
      <c r="FJ152" s="26"/>
      <c r="FK152" s="26"/>
      <c r="FL152" s="26"/>
      <c r="FM152" s="26"/>
      <c r="FN152" s="26"/>
      <c r="FO152" s="26"/>
      <c r="FP152" s="26"/>
      <c r="FQ152" s="26"/>
      <c r="FR152" s="26"/>
      <c r="FS152" s="26"/>
      <c r="FT152" s="26"/>
      <c r="FU152" s="26"/>
      <c r="FV152" s="26"/>
      <c r="FW152" s="26"/>
      <c r="FX152" s="26"/>
      <c r="FY152" s="26"/>
      <c r="FZ152" s="26"/>
      <c r="GA152" s="26"/>
      <c r="GB152" s="26"/>
      <c r="GC152" s="26"/>
      <c r="GD152" s="26"/>
      <c r="GE152" s="26"/>
      <c r="GF152" s="26"/>
      <c r="GG152" s="26"/>
      <c r="GH152" s="26"/>
      <c r="GI152" s="26"/>
      <c r="GJ152" s="26"/>
      <c r="GK152" s="26"/>
      <c r="GL152" s="26"/>
      <c r="GM152" s="26"/>
      <c r="GN152" s="26"/>
      <c r="GO152" s="26"/>
      <c r="GP152" s="26"/>
      <c r="GQ152" s="26"/>
      <c r="GR152" s="26"/>
      <c r="GS152" s="26"/>
      <c r="GT152" s="26"/>
      <c r="GU152" s="26"/>
      <c r="GV152" s="26"/>
      <c r="GW152" s="26"/>
      <c r="GX152" s="26"/>
      <c r="GY152" s="26"/>
      <c r="GZ152" s="26"/>
      <c r="HA152" s="26"/>
      <c r="HB152" s="26"/>
      <c r="HC152" s="26"/>
      <c r="HD152" s="26"/>
      <c r="HE152" s="26"/>
      <c r="HF152" s="26"/>
      <c r="HG152" s="26"/>
      <c r="HH152" s="26"/>
      <c r="HI152" s="26"/>
      <c r="HJ152" s="26"/>
      <c r="HK152" s="26"/>
      <c r="HL152" s="26"/>
      <c r="HM152" s="26"/>
      <c r="HN152" s="26"/>
      <c r="HO152" s="26"/>
      <c r="HP152" s="26"/>
      <c r="HQ152" s="26"/>
      <c r="HR152" s="26"/>
      <c r="HS152" s="26"/>
      <c r="HT152" s="26"/>
      <c r="HU152" s="26"/>
      <c r="HV152" s="26"/>
      <c r="HW152" s="26"/>
      <c r="HX152" s="26"/>
      <c r="HY152" s="26"/>
      <c r="HZ152" s="26"/>
      <c r="IA152" s="26"/>
      <c r="IB152" s="26"/>
      <c r="IC152" s="26"/>
      <c r="ID152" s="26"/>
      <c r="IE152" s="26"/>
      <c r="IF152" s="26"/>
      <c r="IG152" s="26"/>
      <c r="IH152" s="26"/>
      <c r="II152" s="26"/>
      <c r="IJ152" s="26"/>
      <c r="IK152" s="26"/>
      <c r="IL152" s="26"/>
      <c r="IM152" s="26"/>
    </row>
    <row r="153" spans="1:247" s="53" customFormat="1" ht="15" customHeight="1">
      <c r="A153" s="45">
        <f t="shared" si="6"/>
        <v>145</v>
      </c>
      <c r="B153" s="107" t="s">
        <v>109</v>
      </c>
      <c r="C153" s="19"/>
      <c r="D153" s="45">
        <v>2009</v>
      </c>
      <c r="E153" s="45" t="s">
        <v>533</v>
      </c>
      <c r="F153" s="45">
        <v>3</v>
      </c>
      <c r="G153" s="126">
        <f t="shared" si="7"/>
        <v>21530000</v>
      </c>
      <c r="H153" s="28">
        <v>64590000</v>
      </c>
      <c r="I153" s="29">
        <v>0</v>
      </c>
      <c r="J153" s="20">
        <v>1</v>
      </c>
      <c r="K153" s="40">
        <v>21530000</v>
      </c>
      <c r="L153" s="29">
        <f>I153</f>
        <v>0</v>
      </c>
      <c r="M153" s="30"/>
      <c r="N153" s="30"/>
      <c r="O153" s="30"/>
      <c r="P153" s="30"/>
      <c r="Q153" s="42"/>
      <c r="R153" s="19">
        <v>8</v>
      </c>
      <c r="S153" s="31">
        <f>100%/R153</f>
        <v>0.125</v>
      </c>
      <c r="T153" s="32">
        <f>H153/R153</f>
        <v>8073750</v>
      </c>
      <c r="U153" s="19">
        <f>2018-D153</f>
        <v>9</v>
      </c>
      <c r="V153" s="19"/>
      <c r="W153" s="33">
        <f>T153*U153</f>
        <v>72663750</v>
      </c>
      <c r="X153" s="26">
        <f>IF(I153&lt;0,0,I153)</f>
        <v>0</v>
      </c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6"/>
      <c r="DW153" s="26"/>
      <c r="DX153" s="26"/>
      <c r="DY153" s="26"/>
      <c r="DZ153" s="26"/>
      <c r="EA153" s="26"/>
      <c r="EB153" s="26"/>
      <c r="EC153" s="26"/>
      <c r="ED153" s="26"/>
      <c r="EE153" s="26"/>
      <c r="EF153" s="26"/>
      <c r="EG153" s="26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26"/>
      <c r="FH153" s="26"/>
      <c r="FI153" s="26"/>
      <c r="FJ153" s="26"/>
      <c r="FK153" s="26"/>
      <c r="FL153" s="26"/>
      <c r="FM153" s="26"/>
      <c r="FN153" s="26"/>
      <c r="FO153" s="26"/>
      <c r="FP153" s="26"/>
      <c r="FQ153" s="26"/>
      <c r="FR153" s="26"/>
      <c r="FS153" s="26"/>
      <c r="FT153" s="26"/>
      <c r="FU153" s="26"/>
      <c r="FV153" s="26"/>
      <c r="FW153" s="26"/>
      <c r="FX153" s="26"/>
      <c r="FY153" s="26"/>
      <c r="FZ153" s="26"/>
      <c r="GA153" s="26"/>
      <c r="GB153" s="26"/>
      <c r="GC153" s="26"/>
      <c r="GD153" s="26"/>
      <c r="GE153" s="26"/>
      <c r="GF153" s="26"/>
      <c r="GG153" s="26"/>
      <c r="GH153" s="26"/>
      <c r="GI153" s="26"/>
      <c r="GJ153" s="26"/>
      <c r="GK153" s="26"/>
      <c r="GL153" s="26"/>
      <c r="GM153" s="26"/>
      <c r="GN153" s="26"/>
      <c r="GO153" s="26"/>
      <c r="GP153" s="26"/>
      <c r="GQ153" s="26"/>
      <c r="GR153" s="26"/>
      <c r="GS153" s="26"/>
      <c r="GT153" s="26"/>
      <c r="GU153" s="26"/>
      <c r="GV153" s="26"/>
      <c r="GW153" s="26"/>
      <c r="GX153" s="26"/>
      <c r="GY153" s="26"/>
      <c r="GZ153" s="26"/>
      <c r="HA153" s="26"/>
      <c r="HB153" s="26"/>
      <c r="HC153" s="26"/>
      <c r="HD153" s="26"/>
      <c r="HE153" s="26"/>
      <c r="HF153" s="26"/>
      <c r="HG153" s="26"/>
      <c r="HH153" s="26"/>
      <c r="HI153" s="26"/>
      <c r="HJ153" s="26"/>
      <c r="HK153" s="26"/>
      <c r="HL153" s="26"/>
      <c r="HM153" s="26"/>
      <c r="HN153" s="26"/>
      <c r="HO153" s="26"/>
      <c r="HP153" s="26"/>
      <c r="HQ153" s="26"/>
      <c r="HR153" s="26"/>
      <c r="HS153" s="26"/>
      <c r="HT153" s="26"/>
      <c r="HU153" s="26"/>
      <c r="HV153" s="26"/>
      <c r="HW153" s="26"/>
      <c r="HX153" s="26"/>
      <c r="HY153" s="26"/>
      <c r="HZ153" s="26"/>
      <c r="IA153" s="26"/>
      <c r="IB153" s="26"/>
      <c r="IC153" s="26"/>
      <c r="ID153" s="26"/>
      <c r="IE153" s="26"/>
      <c r="IF153" s="26"/>
      <c r="IG153" s="26"/>
      <c r="IH153" s="26"/>
      <c r="II153" s="26"/>
      <c r="IJ153" s="26"/>
      <c r="IK153" s="26"/>
      <c r="IL153" s="26"/>
      <c r="IM153" s="26"/>
    </row>
    <row r="154" spans="1:247" s="53" customFormat="1" ht="15" customHeight="1">
      <c r="A154" s="45">
        <f t="shared" si="6"/>
        <v>146</v>
      </c>
      <c r="B154" s="74" t="s">
        <v>142</v>
      </c>
      <c r="C154" s="57"/>
      <c r="D154" s="45">
        <v>2012</v>
      </c>
      <c r="E154" s="45" t="s">
        <v>533</v>
      </c>
      <c r="F154" s="75">
        <v>1</v>
      </c>
      <c r="G154" s="126">
        <f t="shared" si="7"/>
        <v>23500000</v>
      </c>
      <c r="H154" s="67">
        <v>23500000</v>
      </c>
      <c r="I154" s="29">
        <f>H154-W154</f>
        <v>5875000</v>
      </c>
      <c r="J154" s="57">
        <v>1</v>
      </c>
      <c r="K154" s="40">
        <v>23500000</v>
      </c>
      <c r="L154" s="29">
        <f>I154</f>
        <v>5875000</v>
      </c>
      <c r="M154" s="37"/>
      <c r="N154" s="37"/>
      <c r="O154" s="37"/>
      <c r="P154" s="37"/>
      <c r="Q154" s="37"/>
      <c r="R154" s="20">
        <v>8</v>
      </c>
      <c r="S154" s="31">
        <f>100%/R154</f>
        <v>0.125</v>
      </c>
      <c r="T154" s="32">
        <f>H154/R154</f>
        <v>2937500</v>
      </c>
      <c r="U154" s="19">
        <f>2018-D154</f>
        <v>6</v>
      </c>
      <c r="V154" s="19"/>
      <c r="W154" s="33">
        <f>T154*U154</f>
        <v>17625000</v>
      </c>
      <c r="X154" s="26">
        <f>IF(I154&lt;0,0,I154)</f>
        <v>5875000</v>
      </c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</row>
    <row r="155" spans="1:247" s="53" customFormat="1">
      <c r="A155" s="45">
        <f t="shared" si="6"/>
        <v>147</v>
      </c>
      <c r="B155" s="107" t="s">
        <v>143</v>
      </c>
      <c r="C155" s="19"/>
      <c r="D155" s="45">
        <v>2005</v>
      </c>
      <c r="E155" s="45" t="s">
        <v>533</v>
      </c>
      <c r="F155" s="45">
        <v>1</v>
      </c>
      <c r="G155" s="126">
        <f t="shared" si="7"/>
        <v>6300000</v>
      </c>
      <c r="H155" s="28">
        <v>6300000</v>
      </c>
      <c r="I155" s="29">
        <v>0</v>
      </c>
      <c r="J155" s="20">
        <v>1</v>
      </c>
      <c r="K155" s="40">
        <v>6300000</v>
      </c>
      <c r="L155" s="29">
        <f>I155</f>
        <v>0</v>
      </c>
      <c r="M155" s="30"/>
      <c r="N155" s="30"/>
      <c r="O155" s="30"/>
      <c r="P155" s="30"/>
      <c r="Q155" s="42"/>
      <c r="R155" s="19">
        <v>8</v>
      </c>
      <c r="S155" s="31">
        <f>100%/R155</f>
        <v>0.125</v>
      </c>
      <c r="T155" s="32">
        <f>H155/R155</f>
        <v>787500</v>
      </c>
      <c r="U155" s="19">
        <f>2018-D155</f>
        <v>13</v>
      </c>
      <c r="V155" s="19"/>
      <c r="W155" s="33">
        <f>T155*U155</f>
        <v>10237500</v>
      </c>
      <c r="X155" s="26">
        <f>IF(I155&lt;0,0,I155)</f>
        <v>0</v>
      </c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  <c r="DS155" s="26"/>
      <c r="DT155" s="26"/>
      <c r="DU155" s="26"/>
      <c r="DV155" s="26"/>
      <c r="DW155" s="26"/>
      <c r="DX155" s="26"/>
      <c r="DY155" s="26"/>
      <c r="DZ155" s="26"/>
      <c r="EA155" s="26"/>
      <c r="EB155" s="26"/>
      <c r="EC155" s="26"/>
      <c r="ED155" s="26"/>
      <c r="EE155" s="26"/>
      <c r="EF155" s="26"/>
      <c r="EG155" s="26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26"/>
      <c r="FH155" s="26"/>
      <c r="FI155" s="26"/>
      <c r="FJ155" s="26"/>
      <c r="FK155" s="26"/>
      <c r="FL155" s="26"/>
      <c r="FM155" s="26"/>
      <c r="FN155" s="26"/>
      <c r="FO155" s="26"/>
      <c r="FP155" s="26"/>
      <c r="FQ155" s="26"/>
      <c r="FR155" s="26"/>
      <c r="FS155" s="26"/>
      <c r="FT155" s="26"/>
      <c r="FU155" s="26"/>
      <c r="FV155" s="26"/>
      <c r="FW155" s="26"/>
      <c r="FX155" s="26"/>
      <c r="FY155" s="26"/>
      <c r="FZ155" s="26"/>
      <c r="GA155" s="26"/>
      <c r="GB155" s="26"/>
      <c r="GC155" s="26"/>
      <c r="GD155" s="26"/>
      <c r="GE155" s="26"/>
      <c r="GF155" s="26"/>
      <c r="GG155" s="26"/>
      <c r="GH155" s="26"/>
      <c r="GI155" s="26"/>
      <c r="GJ155" s="26"/>
      <c r="GK155" s="26"/>
      <c r="GL155" s="26"/>
      <c r="GM155" s="26"/>
      <c r="GN155" s="26"/>
      <c r="GO155" s="26"/>
      <c r="GP155" s="26"/>
      <c r="GQ155" s="26"/>
      <c r="GR155" s="26"/>
      <c r="GS155" s="26"/>
      <c r="GT155" s="26"/>
      <c r="GU155" s="26"/>
      <c r="GV155" s="26"/>
      <c r="GW155" s="26"/>
      <c r="GX155" s="26"/>
      <c r="GY155" s="26"/>
      <c r="GZ155" s="26"/>
      <c r="HA155" s="26"/>
      <c r="HB155" s="26"/>
      <c r="HC155" s="26"/>
      <c r="HD155" s="26"/>
      <c r="HE155" s="26"/>
      <c r="HF155" s="26"/>
      <c r="HG155" s="26"/>
      <c r="HH155" s="26"/>
      <c r="HI155" s="26"/>
      <c r="HJ155" s="26"/>
      <c r="HK155" s="26"/>
      <c r="HL155" s="26"/>
      <c r="HM155" s="26"/>
      <c r="HN155" s="26"/>
      <c r="HO155" s="26"/>
      <c r="HP155" s="26"/>
      <c r="HQ155" s="26"/>
      <c r="HR155" s="26"/>
      <c r="HS155" s="26"/>
      <c r="HT155" s="26"/>
      <c r="HU155" s="26"/>
      <c r="HV155" s="26"/>
      <c r="HW155" s="26"/>
      <c r="HX155" s="26"/>
      <c r="HY155" s="26"/>
      <c r="HZ155" s="26"/>
      <c r="IA155" s="26"/>
      <c r="IB155" s="26"/>
      <c r="IC155" s="26"/>
      <c r="ID155" s="26"/>
      <c r="IE155" s="26"/>
      <c r="IF155" s="26"/>
      <c r="IG155" s="26"/>
      <c r="IH155" s="26"/>
      <c r="II155" s="26"/>
      <c r="IJ155" s="26"/>
      <c r="IK155" s="26"/>
      <c r="IL155" s="26"/>
      <c r="IM155" s="26"/>
    </row>
    <row r="156" spans="1:247" s="53" customFormat="1">
      <c r="A156" s="45">
        <f t="shared" si="6"/>
        <v>148</v>
      </c>
      <c r="B156" s="107" t="s">
        <v>144</v>
      </c>
      <c r="C156" s="19"/>
      <c r="D156" s="45">
        <v>2010</v>
      </c>
      <c r="E156" s="45" t="s">
        <v>533</v>
      </c>
      <c r="F156" s="45">
        <v>3</v>
      </c>
      <c r="G156" s="126">
        <f t="shared" si="7"/>
        <v>21500000</v>
      </c>
      <c r="H156" s="35">
        <v>64500000</v>
      </c>
      <c r="I156" s="29">
        <f>H156-W156</f>
        <v>0</v>
      </c>
      <c r="J156" s="20">
        <v>1</v>
      </c>
      <c r="K156" s="40">
        <v>21500000</v>
      </c>
      <c r="L156" s="29">
        <f>I156</f>
        <v>0</v>
      </c>
      <c r="M156" s="19"/>
      <c r="N156" s="19"/>
      <c r="O156" s="19"/>
      <c r="P156" s="19"/>
      <c r="Q156" s="27"/>
      <c r="R156" s="19">
        <v>8</v>
      </c>
      <c r="S156" s="31">
        <f>100%/R156</f>
        <v>0.125</v>
      </c>
      <c r="T156" s="32">
        <f>H156/R156</f>
        <v>8062500</v>
      </c>
      <c r="U156" s="19">
        <f>2018-D156</f>
        <v>8</v>
      </c>
      <c r="V156" s="19"/>
      <c r="W156" s="33">
        <f>T156*U156</f>
        <v>64500000</v>
      </c>
      <c r="X156" s="26">
        <f>IF(I156&lt;0,0,I156)</f>
        <v>0</v>
      </c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  <c r="DS156" s="26"/>
      <c r="DT156" s="26"/>
      <c r="DU156" s="26"/>
      <c r="DV156" s="26"/>
      <c r="DW156" s="26"/>
      <c r="DX156" s="26"/>
      <c r="DY156" s="26"/>
      <c r="DZ156" s="26"/>
      <c r="EA156" s="26"/>
      <c r="EB156" s="26"/>
      <c r="EC156" s="26"/>
      <c r="ED156" s="26"/>
      <c r="EE156" s="26"/>
      <c r="EF156" s="26"/>
      <c r="EG156" s="26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26"/>
      <c r="FH156" s="26"/>
      <c r="FI156" s="26"/>
      <c r="FJ156" s="26"/>
      <c r="FK156" s="26"/>
      <c r="FL156" s="26"/>
      <c r="FM156" s="26"/>
      <c r="FN156" s="26"/>
      <c r="FO156" s="26"/>
      <c r="FP156" s="26"/>
      <c r="FQ156" s="26"/>
      <c r="FR156" s="26"/>
      <c r="FS156" s="26"/>
      <c r="FT156" s="26"/>
      <c r="FU156" s="26"/>
      <c r="FV156" s="26"/>
      <c r="FW156" s="26"/>
      <c r="FX156" s="26"/>
      <c r="FY156" s="26"/>
      <c r="FZ156" s="26"/>
      <c r="GA156" s="26"/>
      <c r="GB156" s="26"/>
      <c r="GC156" s="26"/>
      <c r="GD156" s="26"/>
      <c r="GE156" s="26"/>
      <c r="GF156" s="26"/>
      <c r="GG156" s="26"/>
      <c r="GH156" s="26"/>
      <c r="GI156" s="26"/>
      <c r="GJ156" s="26"/>
      <c r="GK156" s="26"/>
      <c r="GL156" s="26"/>
      <c r="GM156" s="26"/>
      <c r="GN156" s="26"/>
      <c r="GO156" s="26"/>
      <c r="GP156" s="26"/>
      <c r="GQ156" s="26"/>
      <c r="GR156" s="26"/>
      <c r="GS156" s="26"/>
      <c r="GT156" s="26"/>
      <c r="GU156" s="26"/>
      <c r="GV156" s="26"/>
      <c r="GW156" s="26"/>
      <c r="GX156" s="26"/>
      <c r="GY156" s="26"/>
      <c r="GZ156" s="26"/>
      <c r="HA156" s="26"/>
      <c r="HB156" s="26"/>
      <c r="HC156" s="26"/>
      <c r="HD156" s="26"/>
      <c r="HE156" s="26"/>
      <c r="HF156" s="26"/>
      <c r="HG156" s="26"/>
      <c r="HH156" s="26"/>
      <c r="HI156" s="26"/>
      <c r="HJ156" s="26"/>
      <c r="HK156" s="26"/>
      <c r="HL156" s="26"/>
      <c r="HM156" s="26"/>
      <c r="HN156" s="26"/>
      <c r="HO156" s="26"/>
      <c r="HP156" s="26"/>
      <c r="HQ156" s="26"/>
      <c r="HR156" s="26"/>
      <c r="HS156" s="26"/>
      <c r="HT156" s="26"/>
      <c r="HU156" s="26"/>
      <c r="HV156" s="26"/>
      <c r="HW156" s="26"/>
      <c r="HX156" s="26"/>
      <c r="HY156" s="26"/>
      <c r="HZ156" s="26"/>
      <c r="IA156" s="26"/>
      <c r="IB156" s="26"/>
      <c r="IC156" s="26"/>
      <c r="ID156" s="26"/>
      <c r="IE156" s="26"/>
      <c r="IF156" s="26"/>
      <c r="IG156" s="26"/>
      <c r="IH156" s="26"/>
      <c r="II156" s="26"/>
      <c r="IJ156" s="26"/>
      <c r="IK156" s="26"/>
      <c r="IL156" s="26"/>
      <c r="IM156" s="26"/>
    </row>
    <row r="157" spans="1:247" s="53" customFormat="1">
      <c r="A157" s="45">
        <f t="shared" si="6"/>
        <v>149</v>
      </c>
      <c r="B157" s="107" t="s">
        <v>145</v>
      </c>
      <c r="C157" s="19"/>
      <c r="D157" s="45">
        <v>2006</v>
      </c>
      <c r="E157" s="45" t="s">
        <v>533</v>
      </c>
      <c r="F157" s="45">
        <v>4</v>
      </c>
      <c r="G157" s="126">
        <f t="shared" si="7"/>
        <v>17500000</v>
      </c>
      <c r="H157" s="36">
        <v>70000000</v>
      </c>
      <c r="I157" s="29">
        <v>0</v>
      </c>
      <c r="J157" s="20">
        <v>1</v>
      </c>
      <c r="K157" s="40">
        <v>17500000</v>
      </c>
      <c r="L157" s="29">
        <f>I157</f>
        <v>0</v>
      </c>
      <c r="M157" s="19"/>
      <c r="N157" s="19"/>
      <c r="O157" s="19"/>
      <c r="P157" s="19"/>
      <c r="Q157" s="27"/>
      <c r="R157" s="19">
        <v>8</v>
      </c>
      <c r="S157" s="31">
        <f>100%/R157</f>
        <v>0.125</v>
      </c>
      <c r="T157" s="32">
        <f>H157/R157</f>
        <v>8750000</v>
      </c>
      <c r="U157" s="19">
        <f>2018-D157</f>
        <v>12</v>
      </c>
      <c r="V157" s="19"/>
      <c r="W157" s="33">
        <f>T157*U157</f>
        <v>105000000</v>
      </c>
      <c r="X157" s="26">
        <f>IF(I157&lt;0,0,I157)</f>
        <v>0</v>
      </c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  <c r="DS157" s="26"/>
      <c r="DT157" s="26"/>
      <c r="DU157" s="26"/>
      <c r="DV157" s="26"/>
      <c r="DW157" s="26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26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26"/>
      <c r="FG157" s="26"/>
      <c r="FH157" s="26"/>
      <c r="FI157" s="26"/>
      <c r="FJ157" s="26"/>
      <c r="FK157" s="26"/>
      <c r="FL157" s="26"/>
      <c r="FM157" s="26"/>
      <c r="FN157" s="26"/>
      <c r="FO157" s="26"/>
      <c r="FP157" s="26"/>
      <c r="FQ157" s="26"/>
      <c r="FR157" s="26"/>
      <c r="FS157" s="26"/>
      <c r="FT157" s="26"/>
      <c r="FU157" s="26"/>
      <c r="FV157" s="26"/>
      <c r="FW157" s="26"/>
      <c r="FX157" s="26"/>
      <c r="FY157" s="26"/>
      <c r="FZ157" s="26"/>
      <c r="GA157" s="26"/>
      <c r="GB157" s="26"/>
      <c r="GC157" s="26"/>
      <c r="GD157" s="26"/>
      <c r="GE157" s="26"/>
      <c r="GF157" s="26"/>
      <c r="GG157" s="26"/>
      <c r="GH157" s="26"/>
      <c r="GI157" s="26"/>
      <c r="GJ157" s="26"/>
      <c r="GK157" s="26"/>
      <c r="GL157" s="26"/>
      <c r="GM157" s="26"/>
      <c r="GN157" s="26"/>
      <c r="GO157" s="26"/>
      <c r="GP157" s="26"/>
      <c r="GQ157" s="26"/>
      <c r="GR157" s="26"/>
      <c r="GS157" s="26"/>
      <c r="GT157" s="26"/>
      <c r="GU157" s="26"/>
      <c r="GV157" s="26"/>
      <c r="GW157" s="26"/>
      <c r="GX157" s="26"/>
      <c r="GY157" s="26"/>
      <c r="GZ157" s="26"/>
      <c r="HA157" s="26"/>
      <c r="HB157" s="26"/>
      <c r="HC157" s="26"/>
      <c r="HD157" s="26"/>
      <c r="HE157" s="26"/>
      <c r="HF157" s="26"/>
      <c r="HG157" s="26"/>
      <c r="HH157" s="26"/>
      <c r="HI157" s="26"/>
      <c r="HJ157" s="26"/>
      <c r="HK157" s="26"/>
      <c r="HL157" s="26"/>
      <c r="HM157" s="26"/>
      <c r="HN157" s="26"/>
      <c r="HO157" s="26"/>
      <c r="HP157" s="26"/>
      <c r="HQ157" s="26"/>
      <c r="HR157" s="26"/>
      <c r="HS157" s="26"/>
      <c r="HT157" s="26"/>
      <c r="HU157" s="26"/>
      <c r="HV157" s="26"/>
      <c r="HW157" s="26"/>
      <c r="HX157" s="26"/>
      <c r="HY157" s="26"/>
      <c r="HZ157" s="26"/>
      <c r="IA157" s="26"/>
      <c r="IB157" s="26"/>
      <c r="IC157" s="26"/>
      <c r="ID157" s="26"/>
      <c r="IE157" s="26"/>
      <c r="IF157" s="26"/>
      <c r="IG157" s="26"/>
      <c r="IH157" s="26"/>
      <c r="II157" s="26"/>
      <c r="IJ157" s="26"/>
      <c r="IK157" s="26"/>
      <c r="IL157" s="26"/>
      <c r="IM157" s="26"/>
    </row>
    <row r="158" spans="1:247" s="53" customFormat="1">
      <c r="A158" s="45">
        <f t="shared" si="6"/>
        <v>150</v>
      </c>
      <c r="B158" s="108" t="s">
        <v>146</v>
      </c>
      <c r="C158" s="19"/>
      <c r="D158" s="45">
        <v>2011</v>
      </c>
      <c r="E158" s="45" t="s">
        <v>533</v>
      </c>
      <c r="F158" s="45">
        <v>2</v>
      </c>
      <c r="G158" s="126">
        <f t="shared" si="7"/>
        <v>12800000</v>
      </c>
      <c r="H158" s="28">
        <f>12800000*F158</f>
        <v>25600000</v>
      </c>
      <c r="I158" s="29">
        <v>0</v>
      </c>
      <c r="J158" s="20">
        <v>1</v>
      </c>
      <c r="K158" s="28">
        <f>H158</f>
        <v>25600000</v>
      </c>
      <c r="L158" s="29">
        <f>I158</f>
        <v>0</v>
      </c>
      <c r="M158" s="19"/>
      <c r="N158" s="19"/>
      <c r="O158" s="19" t="s">
        <v>521</v>
      </c>
      <c r="P158" s="19"/>
      <c r="Q158" s="27"/>
      <c r="R158" s="19">
        <v>5</v>
      </c>
      <c r="S158" s="31">
        <f>100%/R158</f>
        <v>0.2</v>
      </c>
      <c r="T158" s="32">
        <f>H158/R158</f>
        <v>5120000</v>
      </c>
      <c r="U158" s="19">
        <f>2018-D158</f>
        <v>7</v>
      </c>
      <c r="V158" s="19"/>
      <c r="W158" s="33">
        <f>T158*U158</f>
        <v>35840000</v>
      </c>
      <c r="X158" s="26">
        <f>IF(I158&lt;0,0,I158)</f>
        <v>0</v>
      </c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  <c r="DS158" s="26"/>
      <c r="DT158" s="26"/>
      <c r="DU158" s="26"/>
      <c r="DV158" s="26"/>
      <c r="DW158" s="26"/>
      <c r="DX158" s="26"/>
      <c r="DY158" s="26"/>
      <c r="DZ158" s="26"/>
      <c r="EA158" s="26"/>
      <c r="EB158" s="26"/>
      <c r="EC158" s="26"/>
      <c r="ED158" s="26"/>
      <c r="EE158" s="26"/>
      <c r="EF158" s="26"/>
      <c r="EG158" s="26"/>
      <c r="EH158" s="26"/>
      <c r="EI158" s="26"/>
      <c r="EJ158" s="26"/>
      <c r="EK158" s="26"/>
      <c r="EL158" s="26"/>
      <c r="EM158" s="26"/>
      <c r="EN158" s="26"/>
      <c r="EO158" s="26"/>
      <c r="EP158" s="26"/>
      <c r="EQ158" s="26"/>
      <c r="ER158" s="26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26"/>
      <c r="FG158" s="26"/>
      <c r="FH158" s="26"/>
      <c r="FI158" s="26"/>
      <c r="FJ158" s="26"/>
      <c r="FK158" s="26"/>
      <c r="FL158" s="26"/>
      <c r="FM158" s="26"/>
      <c r="FN158" s="26"/>
      <c r="FO158" s="26"/>
      <c r="FP158" s="26"/>
      <c r="FQ158" s="26"/>
      <c r="FR158" s="26"/>
      <c r="FS158" s="26"/>
      <c r="FT158" s="26"/>
      <c r="FU158" s="26"/>
      <c r="FV158" s="26"/>
      <c r="FW158" s="26"/>
      <c r="FX158" s="26"/>
      <c r="FY158" s="26"/>
      <c r="FZ158" s="26"/>
      <c r="GA158" s="26"/>
      <c r="GB158" s="26"/>
      <c r="GC158" s="26"/>
      <c r="GD158" s="26"/>
      <c r="GE158" s="26"/>
      <c r="GF158" s="26"/>
      <c r="GG158" s="26"/>
      <c r="GH158" s="26"/>
      <c r="GI158" s="26"/>
      <c r="GJ158" s="26"/>
      <c r="GK158" s="26"/>
      <c r="GL158" s="26"/>
      <c r="GM158" s="26"/>
      <c r="GN158" s="26"/>
      <c r="GO158" s="26"/>
      <c r="GP158" s="26"/>
      <c r="GQ158" s="26"/>
      <c r="GR158" s="26"/>
      <c r="GS158" s="26"/>
      <c r="GT158" s="26"/>
      <c r="GU158" s="26"/>
      <c r="GV158" s="26"/>
      <c r="GW158" s="26"/>
      <c r="GX158" s="26"/>
      <c r="GY158" s="26"/>
      <c r="GZ158" s="26"/>
      <c r="HA158" s="26"/>
      <c r="HB158" s="26"/>
      <c r="HC158" s="26"/>
      <c r="HD158" s="26"/>
      <c r="HE158" s="26"/>
      <c r="HF158" s="26"/>
      <c r="HG158" s="26"/>
      <c r="HH158" s="26"/>
      <c r="HI158" s="26"/>
      <c r="HJ158" s="26"/>
      <c r="HK158" s="26"/>
      <c r="HL158" s="26"/>
      <c r="HM158" s="26"/>
      <c r="HN158" s="26"/>
      <c r="HO158" s="26"/>
      <c r="HP158" s="26"/>
      <c r="HQ158" s="26"/>
      <c r="HR158" s="26"/>
      <c r="HS158" s="26"/>
      <c r="HT158" s="26"/>
      <c r="HU158" s="26"/>
      <c r="HV158" s="26"/>
      <c r="HW158" s="26"/>
      <c r="HX158" s="26"/>
      <c r="HY158" s="26"/>
      <c r="HZ158" s="26"/>
      <c r="IA158" s="26"/>
      <c r="IB158" s="26"/>
      <c r="IC158" s="26"/>
      <c r="ID158" s="26"/>
      <c r="IE158" s="26"/>
      <c r="IF158" s="26"/>
      <c r="IG158" s="26"/>
      <c r="IH158" s="26"/>
      <c r="II158" s="26"/>
      <c r="IJ158" s="26"/>
      <c r="IK158" s="26"/>
      <c r="IL158" s="26"/>
      <c r="IM158" s="26"/>
    </row>
    <row r="159" spans="1:247" s="53" customFormat="1">
      <c r="A159" s="45">
        <f t="shared" si="6"/>
        <v>151</v>
      </c>
      <c r="B159" s="107" t="s">
        <v>147</v>
      </c>
      <c r="C159" s="19"/>
      <c r="D159" s="45">
        <v>2011</v>
      </c>
      <c r="E159" s="45" t="s">
        <v>533</v>
      </c>
      <c r="F159" s="45">
        <v>1</v>
      </c>
      <c r="G159" s="126">
        <f t="shared" si="7"/>
        <v>52500000</v>
      </c>
      <c r="H159" s="36">
        <v>52500000</v>
      </c>
      <c r="I159" s="29">
        <v>0</v>
      </c>
      <c r="J159" s="20">
        <v>1</v>
      </c>
      <c r="K159" s="40">
        <v>52500000</v>
      </c>
      <c r="L159" s="29">
        <f>I159</f>
        <v>0</v>
      </c>
      <c r="M159" s="30"/>
      <c r="N159" s="30"/>
      <c r="O159" s="30"/>
      <c r="P159" s="19"/>
      <c r="Q159" s="27"/>
      <c r="R159" s="19">
        <v>5</v>
      </c>
      <c r="S159" s="31">
        <f>100%/R159</f>
        <v>0.2</v>
      </c>
      <c r="T159" s="32">
        <f>H159/R159</f>
        <v>10500000</v>
      </c>
      <c r="U159" s="19">
        <f>2018-D159</f>
        <v>7</v>
      </c>
      <c r="V159" s="19"/>
      <c r="W159" s="33">
        <f>T159*U159</f>
        <v>73500000</v>
      </c>
      <c r="X159" s="26">
        <f>IF(I159&lt;0,0,I159)</f>
        <v>0</v>
      </c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26"/>
      <c r="FH159" s="26"/>
      <c r="FI159" s="26"/>
      <c r="FJ159" s="26"/>
      <c r="FK159" s="26"/>
      <c r="FL159" s="26"/>
      <c r="FM159" s="26"/>
      <c r="FN159" s="26"/>
      <c r="FO159" s="26"/>
      <c r="FP159" s="26"/>
      <c r="FQ159" s="26"/>
      <c r="FR159" s="26"/>
      <c r="FS159" s="26"/>
      <c r="FT159" s="26"/>
      <c r="FU159" s="26"/>
      <c r="FV159" s="26"/>
      <c r="FW159" s="26"/>
      <c r="FX159" s="26"/>
      <c r="FY159" s="26"/>
      <c r="FZ159" s="26"/>
      <c r="GA159" s="26"/>
      <c r="GB159" s="26"/>
      <c r="GC159" s="26"/>
      <c r="GD159" s="26"/>
      <c r="GE159" s="26"/>
      <c r="GF159" s="26"/>
      <c r="GG159" s="26"/>
      <c r="GH159" s="26"/>
      <c r="GI159" s="26"/>
      <c r="GJ159" s="26"/>
      <c r="GK159" s="26"/>
      <c r="GL159" s="26"/>
      <c r="GM159" s="26"/>
      <c r="GN159" s="26"/>
      <c r="GO159" s="26"/>
      <c r="GP159" s="26"/>
      <c r="GQ159" s="26"/>
      <c r="GR159" s="26"/>
      <c r="GS159" s="26"/>
      <c r="GT159" s="26"/>
      <c r="GU159" s="26"/>
      <c r="GV159" s="26"/>
      <c r="GW159" s="26"/>
      <c r="GX159" s="26"/>
      <c r="GY159" s="26"/>
      <c r="GZ159" s="26"/>
      <c r="HA159" s="26"/>
      <c r="HB159" s="26"/>
      <c r="HC159" s="26"/>
      <c r="HD159" s="26"/>
      <c r="HE159" s="26"/>
      <c r="HF159" s="26"/>
      <c r="HG159" s="26"/>
      <c r="HH159" s="26"/>
      <c r="HI159" s="26"/>
      <c r="HJ159" s="26"/>
      <c r="HK159" s="26"/>
      <c r="HL159" s="26"/>
      <c r="HM159" s="26"/>
      <c r="HN159" s="26"/>
      <c r="HO159" s="26"/>
      <c r="HP159" s="26"/>
      <c r="HQ159" s="26"/>
      <c r="HR159" s="26"/>
      <c r="HS159" s="26"/>
      <c r="HT159" s="26"/>
      <c r="HU159" s="26"/>
      <c r="HV159" s="26"/>
      <c r="HW159" s="26"/>
      <c r="HX159" s="26"/>
      <c r="HY159" s="26"/>
      <c r="HZ159" s="26"/>
      <c r="IA159" s="26"/>
      <c r="IB159" s="26"/>
      <c r="IC159" s="26"/>
      <c r="ID159" s="26"/>
      <c r="IE159" s="26"/>
      <c r="IF159" s="26"/>
      <c r="IG159" s="26"/>
      <c r="IH159" s="26"/>
      <c r="II159" s="26"/>
      <c r="IJ159" s="26"/>
      <c r="IK159" s="26"/>
      <c r="IL159" s="26"/>
      <c r="IM159" s="26"/>
    </row>
    <row r="160" spans="1:247" s="53" customFormat="1">
      <c r="A160" s="45">
        <f t="shared" si="6"/>
        <v>152</v>
      </c>
      <c r="B160" s="107" t="s">
        <v>148</v>
      </c>
      <c r="C160" s="19"/>
      <c r="D160" s="45">
        <v>2009</v>
      </c>
      <c r="E160" s="45" t="s">
        <v>533</v>
      </c>
      <c r="F160" s="45">
        <v>1</v>
      </c>
      <c r="G160" s="126">
        <f t="shared" si="7"/>
        <v>55000000</v>
      </c>
      <c r="H160" s="36">
        <v>55000000</v>
      </c>
      <c r="I160" s="29">
        <v>0</v>
      </c>
      <c r="J160" s="20">
        <v>1</v>
      </c>
      <c r="K160" s="40">
        <v>55000000</v>
      </c>
      <c r="L160" s="29">
        <f>I160</f>
        <v>0</v>
      </c>
      <c r="M160" s="30"/>
      <c r="N160" s="30"/>
      <c r="O160" s="30"/>
      <c r="P160" s="19"/>
      <c r="Q160" s="27"/>
      <c r="R160" s="19">
        <v>5</v>
      </c>
      <c r="S160" s="31">
        <f>100%/R160</f>
        <v>0.2</v>
      </c>
      <c r="T160" s="32">
        <f>H160/R160</f>
        <v>11000000</v>
      </c>
      <c r="U160" s="19">
        <f>2018-D160</f>
        <v>9</v>
      </c>
      <c r="V160" s="19">
        <v>0</v>
      </c>
      <c r="W160" s="33">
        <f>T160*U160</f>
        <v>99000000</v>
      </c>
      <c r="X160" s="26">
        <f>IF(I160&lt;0,0,I160)</f>
        <v>0</v>
      </c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  <c r="DS160" s="26"/>
      <c r="DT160" s="26"/>
      <c r="DU160" s="26"/>
      <c r="DV160" s="26"/>
      <c r="DW160" s="26"/>
      <c r="DX160" s="26"/>
      <c r="DY160" s="26"/>
      <c r="DZ160" s="26"/>
      <c r="EA160" s="26"/>
      <c r="EB160" s="26"/>
      <c r="EC160" s="26"/>
      <c r="ED160" s="26"/>
      <c r="EE160" s="26"/>
      <c r="EF160" s="26"/>
      <c r="EG160" s="26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26"/>
      <c r="FH160" s="26"/>
      <c r="FI160" s="26"/>
      <c r="FJ160" s="26"/>
      <c r="FK160" s="26"/>
      <c r="FL160" s="26"/>
      <c r="FM160" s="26"/>
      <c r="FN160" s="26"/>
      <c r="FO160" s="26"/>
      <c r="FP160" s="26"/>
      <c r="FQ160" s="26"/>
      <c r="FR160" s="26"/>
      <c r="FS160" s="26"/>
      <c r="FT160" s="26"/>
      <c r="FU160" s="26"/>
      <c r="FV160" s="26"/>
      <c r="FW160" s="26"/>
      <c r="FX160" s="26"/>
      <c r="FY160" s="26"/>
      <c r="FZ160" s="26"/>
      <c r="GA160" s="26"/>
      <c r="GB160" s="26"/>
      <c r="GC160" s="26"/>
      <c r="GD160" s="26"/>
      <c r="GE160" s="26"/>
      <c r="GF160" s="26"/>
      <c r="GG160" s="26"/>
      <c r="GH160" s="26"/>
      <c r="GI160" s="26"/>
      <c r="GJ160" s="26"/>
      <c r="GK160" s="26"/>
      <c r="GL160" s="26"/>
      <c r="GM160" s="26"/>
      <c r="GN160" s="26"/>
      <c r="GO160" s="26"/>
      <c r="GP160" s="26"/>
      <c r="GQ160" s="26"/>
      <c r="GR160" s="26"/>
      <c r="GS160" s="26"/>
      <c r="GT160" s="26"/>
      <c r="GU160" s="26"/>
      <c r="GV160" s="26"/>
      <c r="GW160" s="26"/>
      <c r="GX160" s="26"/>
      <c r="GY160" s="26"/>
      <c r="GZ160" s="26"/>
      <c r="HA160" s="26"/>
      <c r="HB160" s="26"/>
      <c r="HC160" s="26"/>
      <c r="HD160" s="26"/>
      <c r="HE160" s="26"/>
      <c r="HF160" s="26"/>
      <c r="HG160" s="26"/>
      <c r="HH160" s="26"/>
      <c r="HI160" s="26"/>
      <c r="HJ160" s="26"/>
      <c r="HK160" s="26"/>
      <c r="HL160" s="26"/>
      <c r="HM160" s="26"/>
      <c r="HN160" s="26"/>
      <c r="HO160" s="26"/>
      <c r="HP160" s="26"/>
      <c r="HQ160" s="26"/>
      <c r="HR160" s="26"/>
      <c r="HS160" s="26"/>
      <c r="HT160" s="26"/>
      <c r="HU160" s="26"/>
      <c r="HV160" s="26"/>
      <c r="HW160" s="26"/>
      <c r="HX160" s="26"/>
      <c r="HY160" s="26"/>
      <c r="HZ160" s="26"/>
      <c r="IA160" s="26"/>
      <c r="IB160" s="26"/>
      <c r="IC160" s="26"/>
      <c r="ID160" s="26"/>
      <c r="IE160" s="26"/>
      <c r="IF160" s="26"/>
      <c r="IG160" s="26"/>
      <c r="IH160" s="26"/>
      <c r="II160" s="26"/>
      <c r="IJ160" s="26"/>
      <c r="IK160" s="26"/>
      <c r="IL160" s="26"/>
      <c r="IM160" s="26"/>
    </row>
    <row r="161" spans="1:247" s="53" customFormat="1" ht="31.5">
      <c r="A161" s="45"/>
      <c r="B161" s="111" t="s">
        <v>529</v>
      </c>
      <c r="C161" s="19"/>
      <c r="D161" s="45"/>
      <c r="E161" s="45"/>
      <c r="F161" s="45"/>
      <c r="G161" s="126" t="e">
        <f t="shared" si="7"/>
        <v>#DIV/0!</v>
      </c>
      <c r="H161" s="36"/>
      <c r="I161" s="29"/>
      <c r="J161" s="20"/>
      <c r="K161" s="40"/>
      <c r="L161" s="29"/>
      <c r="M161" s="30"/>
      <c r="N161" s="30"/>
      <c r="O161" s="30"/>
      <c r="P161" s="19"/>
      <c r="Q161" s="27"/>
      <c r="R161" s="19"/>
      <c r="S161" s="31"/>
      <c r="T161" s="32"/>
      <c r="U161" s="19"/>
      <c r="V161" s="19"/>
      <c r="W161" s="33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26"/>
      <c r="FH161" s="26"/>
      <c r="FI161" s="26"/>
      <c r="FJ161" s="26"/>
      <c r="FK161" s="26"/>
      <c r="FL161" s="26"/>
      <c r="FM161" s="26"/>
      <c r="FN161" s="26"/>
      <c r="FO161" s="26"/>
      <c r="FP161" s="26"/>
      <c r="FQ161" s="26"/>
      <c r="FR161" s="26"/>
      <c r="FS161" s="26"/>
      <c r="FT161" s="26"/>
      <c r="FU161" s="26"/>
      <c r="FV161" s="26"/>
      <c r="FW161" s="26"/>
      <c r="FX161" s="26"/>
      <c r="FY161" s="26"/>
      <c r="FZ161" s="26"/>
      <c r="GA161" s="26"/>
      <c r="GB161" s="26"/>
      <c r="GC161" s="26"/>
      <c r="GD161" s="26"/>
      <c r="GE161" s="26"/>
      <c r="GF161" s="26"/>
      <c r="GG161" s="26"/>
      <c r="GH161" s="26"/>
      <c r="GI161" s="26"/>
      <c r="GJ161" s="26"/>
      <c r="GK161" s="26"/>
      <c r="GL161" s="26"/>
      <c r="GM161" s="26"/>
      <c r="GN161" s="26"/>
      <c r="GO161" s="26"/>
      <c r="GP161" s="26"/>
      <c r="GQ161" s="26"/>
      <c r="GR161" s="26"/>
      <c r="GS161" s="26"/>
      <c r="GT161" s="26"/>
      <c r="GU161" s="26"/>
      <c r="GV161" s="26"/>
      <c r="GW161" s="26"/>
      <c r="GX161" s="26"/>
      <c r="GY161" s="26"/>
      <c r="GZ161" s="26"/>
      <c r="HA161" s="26"/>
      <c r="HB161" s="26"/>
      <c r="HC161" s="26"/>
      <c r="HD161" s="26"/>
      <c r="HE161" s="26"/>
      <c r="HF161" s="26"/>
      <c r="HG161" s="26"/>
      <c r="HH161" s="26"/>
      <c r="HI161" s="26"/>
      <c r="HJ161" s="26"/>
      <c r="HK161" s="26"/>
      <c r="HL161" s="26"/>
      <c r="HM161" s="26"/>
      <c r="HN161" s="26"/>
      <c r="HO161" s="26"/>
      <c r="HP161" s="26"/>
      <c r="HQ161" s="26"/>
      <c r="HR161" s="26"/>
      <c r="HS161" s="26"/>
      <c r="HT161" s="26"/>
      <c r="HU161" s="26"/>
      <c r="HV161" s="26"/>
      <c r="HW161" s="26"/>
      <c r="HX161" s="26"/>
      <c r="HY161" s="26"/>
      <c r="HZ161" s="26"/>
      <c r="IA161" s="26"/>
      <c r="IB161" s="26"/>
      <c r="IC161" s="26"/>
      <c r="ID161" s="26"/>
      <c r="IE161" s="26"/>
      <c r="IF161" s="26"/>
      <c r="IG161" s="26"/>
      <c r="IH161" s="26"/>
      <c r="II161" s="26"/>
      <c r="IJ161" s="26"/>
      <c r="IK161" s="26"/>
      <c r="IL161" s="26"/>
      <c r="IM161" s="26"/>
    </row>
    <row r="162" spans="1:247" s="53" customFormat="1" ht="47.25">
      <c r="A162" s="45">
        <f>+A160+1</f>
        <v>153</v>
      </c>
      <c r="B162" s="107" t="s">
        <v>149</v>
      </c>
      <c r="C162" s="19"/>
      <c r="D162" s="45">
        <v>2003</v>
      </c>
      <c r="E162" s="45" t="s">
        <v>534</v>
      </c>
      <c r="F162" s="45">
        <v>1</v>
      </c>
      <c r="G162" s="126">
        <f t="shared" si="7"/>
        <v>6531840</v>
      </c>
      <c r="H162" s="36">
        <v>6531840</v>
      </c>
      <c r="I162" s="29">
        <v>0</v>
      </c>
      <c r="J162" s="20">
        <v>1</v>
      </c>
      <c r="K162" s="22">
        <f>H162</f>
        <v>6531840</v>
      </c>
      <c r="L162" s="29">
        <f>I162</f>
        <v>0</v>
      </c>
      <c r="M162" s="30"/>
      <c r="N162" s="30"/>
      <c r="O162" s="30"/>
      <c r="P162" s="19"/>
      <c r="Q162" s="42"/>
      <c r="R162" s="19">
        <v>8</v>
      </c>
      <c r="S162" s="31">
        <f>100%/R162</f>
        <v>0.125</v>
      </c>
      <c r="T162" s="32">
        <f>H162/R162</f>
        <v>816480</v>
      </c>
      <c r="U162" s="19">
        <f>2018-D162</f>
        <v>15</v>
      </c>
      <c r="V162" s="19"/>
      <c r="W162" s="33">
        <f>T162*U162</f>
        <v>12247200</v>
      </c>
      <c r="X162" s="26">
        <f>IF(I162&lt;0,0,I162)</f>
        <v>0</v>
      </c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26"/>
      <c r="FH162" s="26"/>
      <c r="FI162" s="26"/>
      <c r="FJ162" s="26"/>
      <c r="FK162" s="26"/>
      <c r="FL162" s="26"/>
      <c r="FM162" s="26"/>
      <c r="FN162" s="26"/>
      <c r="FO162" s="26"/>
      <c r="FP162" s="26"/>
      <c r="FQ162" s="26"/>
      <c r="FR162" s="26"/>
      <c r="FS162" s="26"/>
      <c r="FT162" s="26"/>
      <c r="FU162" s="26"/>
      <c r="FV162" s="26"/>
      <c r="FW162" s="26"/>
      <c r="FX162" s="26"/>
      <c r="FY162" s="26"/>
      <c r="FZ162" s="26"/>
      <c r="GA162" s="26"/>
      <c r="GB162" s="26"/>
      <c r="GC162" s="26"/>
      <c r="GD162" s="26"/>
      <c r="GE162" s="26"/>
      <c r="GF162" s="26"/>
      <c r="GG162" s="26"/>
      <c r="GH162" s="26"/>
      <c r="GI162" s="26"/>
      <c r="GJ162" s="26"/>
      <c r="GK162" s="26"/>
      <c r="GL162" s="26"/>
      <c r="GM162" s="26"/>
      <c r="GN162" s="26"/>
      <c r="GO162" s="26"/>
      <c r="GP162" s="26"/>
      <c r="GQ162" s="26"/>
      <c r="GR162" s="26"/>
      <c r="GS162" s="26"/>
      <c r="GT162" s="26"/>
      <c r="GU162" s="26"/>
      <c r="GV162" s="26"/>
      <c r="GW162" s="26"/>
      <c r="GX162" s="26"/>
      <c r="GY162" s="26"/>
      <c r="GZ162" s="26"/>
      <c r="HA162" s="26"/>
      <c r="HB162" s="26"/>
      <c r="HC162" s="26"/>
      <c r="HD162" s="26"/>
      <c r="HE162" s="26"/>
      <c r="HF162" s="26"/>
      <c r="HG162" s="26"/>
      <c r="HH162" s="26"/>
      <c r="HI162" s="26"/>
      <c r="HJ162" s="26"/>
      <c r="HK162" s="26"/>
      <c r="HL162" s="26"/>
      <c r="HM162" s="26"/>
      <c r="HN162" s="26"/>
      <c r="HO162" s="26"/>
      <c r="HP162" s="26"/>
      <c r="HQ162" s="26"/>
      <c r="HR162" s="26"/>
      <c r="HS162" s="26"/>
      <c r="HT162" s="26"/>
      <c r="HU162" s="26"/>
      <c r="HV162" s="26"/>
      <c r="HW162" s="26"/>
      <c r="HX162" s="26"/>
      <c r="HY162" s="26"/>
      <c r="HZ162" s="26"/>
      <c r="IA162" s="26"/>
      <c r="IB162" s="26"/>
      <c r="IC162" s="26"/>
      <c r="ID162" s="26"/>
      <c r="IE162" s="26"/>
      <c r="IF162" s="26"/>
      <c r="IG162" s="26"/>
      <c r="IH162" s="26"/>
      <c r="II162" s="26"/>
      <c r="IJ162" s="26"/>
      <c r="IK162" s="26"/>
      <c r="IL162" s="26"/>
      <c r="IM162" s="26"/>
    </row>
    <row r="163" spans="1:247" s="53" customFormat="1" ht="18.75" customHeight="1">
      <c r="A163" s="45">
        <f>+A162+1</f>
        <v>154</v>
      </c>
      <c r="B163" s="107" t="s">
        <v>150</v>
      </c>
      <c r="C163" s="19"/>
      <c r="D163" s="45">
        <v>2004</v>
      </c>
      <c r="E163" s="45" t="s">
        <v>534</v>
      </c>
      <c r="F163" s="45">
        <v>5</v>
      </c>
      <c r="G163" s="126">
        <f t="shared" si="7"/>
        <v>7804545</v>
      </c>
      <c r="H163" s="36">
        <v>39022725</v>
      </c>
      <c r="I163" s="29">
        <v>0</v>
      </c>
      <c r="J163" s="20">
        <v>1</v>
      </c>
      <c r="K163" s="22">
        <f>H163</f>
        <v>39022725</v>
      </c>
      <c r="L163" s="29">
        <f>I163</f>
        <v>0</v>
      </c>
      <c r="M163" s="30"/>
      <c r="N163" s="30"/>
      <c r="O163" s="30"/>
      <c r="P163" s="19"/>
      <c r="Q163" s="42"/>
      <c r="R163" s="19">
        <v>10</v>
      </c>
      <c r="S163" s="31">
        <f>100%/R163</f>
        <v>0.1</v>
      </c>
      <c r="T163" s="32">
        <f>H163/R163</f>
        <v>3902272.5</v>
      </c>
      <c r="U163" s="19">
        <f>2018-D163</f>
        <v>14</v>
      </c>
      <c r="V163" s="19"/>
      <c r="W163" s="33">
        <f>T163*U163</f>
        <v>54631815</v>
      </c>
      <c r="X163" s="26">
        <f>IF(I163&lt;0,0,I163)</f>
        <v>0</v>
      </c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  <c r="DS163" s="26"/>
      <c r="DT163" s="26"/>
      <c r="DU163" s="26"/>
      <c r="DV163" s="26"/>
      <c r="DW163" s="26"/>
      <c r="DX163" s="26"/>
      <c r="DY163" s="26"/>
      <c r="DZ163" s="26"/>
      <c r="EA163" s="26"/>
      <c r="EB163" s="26"/>
      <c r="EC163" s="26"/>
      <c r="ED163" s="26"/>
      <c r="EE163" s="26"/>
      <c r="EF163" s="26"/>
      <c r="EG163" s="26"/>
      <c r="EH163" s="26"/>
      <c r="EI163" s="26"/>
      <c r="EJ163" s="26"/>
      <c r="EK163" s="26"/>
      <c r="EL163" s="26"/>
      <c r="EM163" s="26"/>
      <c r="EN163" s="26"/>
      <c r="EO163" s="26"/>
      <c r="EP163" s="26"/>
      <c r="EQ163" s="26"/>
      <c r="ER163" s="26"/>
      <c r="ES163" s="26"/>
      <c r="ET163" s="26"/>
      <c r="EU163" s="26"/>
      <c r="EV163" s="26"/>
      <c r="EW163" s="26"/>
      <c r="EX163" s="26"/>
      <c r="EY163" s="26"/>
      <c r="EZ163" s="26"/>
      <c r="FA163" s="26"/>
      <c r="FB163" s="26"/>
      <c r="FC163" s="26"/>
      <c r="FD163" s="26"/>
      <c r="FE163" s="26"/>
      <c r="FF163" s="26"/>
      <c r="FG163" s="26"/>
      <c r="FH163" s="26"/>
      <c r="FI163" s="26"/>
      <c r="FJ163" s="26"/>
      <c r="FK163" s="26"/>
      <c r="FL163" s="26"/>
      <c r="FM163" s="26"/>
      <c r="FN163" s="26"/>
      <c r="FO163" s="26"/>
      <c r="FP163" s="26"/>
      <c r="FQ163" s="26"/>
      <c r="FR163" s="26"/>
      <c r="FS163" s="26"/>
      <c r="FT163" s="26"/>
      <c r="FU163" s="26"/>
      <c r="FV163" s="26"/>
      <c r="FW163" s="26"/>
      <c r="FX163" s="26"/>
      <c r="FY163" s="26"/>
      <c r="FZ163" s="26"/>
      <c r="GA163" s="26"/>
      <c r="GB163" s="26"/>
      <c r="GC163" s="26"/>
      <c r="GD163" s="26"/>
      <c r="GE163" s="26"/>
      <c r="GF163" s="26"/>
      <c r="GG163" s="26"/>
      <c r="GH163" s="26"/>
      <c r="GI163" s="26"/>
      <c r="GJ163" s="26"/>
      <c r="GK163" s="26"/>
      <c r="GL163" s="26"/>
      <c r="GM163" s="26"/>
      <c r="GN163" s="26"/>
      <c r="GO163" s="26"/>
      <c r="GP163" s="26"/>
      <c r="GQ163" s="26"/>
      <c r="GR163" s="26"/>
      <c r="GS163" s="26"/>
      <c r="GT163" s="26"/>
      <c r="GU163" s="26"/>
      <c r="GV163" s="26"/>
      <c r="GW163" s="26"/>
      <c r="GX163" s="26"/>
      <c r="GY163" s="26"/>
      <c r="GZ163" s="26"/>
      <c r="HA163" s="26"/>
      <c r="HB163" s="26"/>
      <c r="HC163" s="26"/>
      <c r="HD163" s="26"/>
      <c r="HE163" s="26"/>
      <c r="HF163" s="26"/>
      <c r="HG163" s="26"/>
      <c r="HH163" s="26"/>
      <c r="HI163" s="26"/>
      <c r="HJ163" s="26"/>
      <c r="HK163" s="26"/>
      <c r="HL163" s="26"/>
      <c r="HM163" s="26"/>
      <c r="HN163" s="26"/>
      <c r="HO163" s="26"/>
      <c r="HP163" s="26"/>
      <c r="HQ163" s="26"/>
      <c r="HR163" s="26"/>
      <c r="HS163" s="26"/>
      <c r="HT163" s="26"/>
      <c r="HU163" s="26"/>
      <c r="HV163" s="26"/>
      <c r="HW163" s="26"/>
      <c r="HX163" s="26"/>
      <c r="HY163" s="26"/>
      <c r="HZ163" s="26"/>
      <c r="IA163" s="26"/>
      <c r="IB163" s="26"/>
      <c r="IC163" s="26"/>
      <c r="ID163" s="26"/>
      <c r="IE163" s="26"/>
      <c r="IF163" s="26"/>
      <c r="IG163" s="26"/>
      <c r="IH163" s="26"/>
      <c r="II163" s="26"/>
      <c r="IJ163" s="26"/>
      <c r="IK163" s="26"/>
      <c r="IL163" s="26"/>
      <c r="IM163" s="26"/>
    </row>
    <row r="164" spans="1:247" s="53" customFormat="1">
      <c r="A164" s="45">
        <f t="shared" ref="A164:A227" si="8">+A163+1</f>
        <v>155</v>
      </c>
      <c r="B164" s="107" t="s">
        <v>151</v>
      </c>
      <c r="C164" s="19"/>
      <c r="D164" s="45">
        <v>2004</v>
      </c>
      <c r="E164" s="45" t="s">
        <v>534</v>
      </c>
      <c r="F164" s="45">
        <v>1</v>
      </c>
      <c r="G164" s="126">
        <f t="shared" si="7"/>
        <v>36474165</v>
      </c>
      <c r="H164" s="36">
        <v>36474165</v>
      </c>
      <c r="I164" s="29">
        <v>0</v>
      </c>
      <c r="J164" s="20">
        <v>1</v>
      </c>
      <c r="K164" s="22">
        <f>H164</f>
        <v>36474165</v>
      </c>
      <c r="L164" s="29">
        <f>I164</f>
        <v>0</v>
      </c>
      <c r="M164" s="30"/>
      <c r="N164" s="30"/>
      <c r="O164" s="30"/>
      <c r="P164" s="19"/>
      <c r="Q164" s="42"/>
      <c r="R164" s="19">
        <v>10</v>
      </c>
      <c r="S164" s="31">
        <f>100%/R164</f>
        <v>0.1</v>
      </c>
      <c r="T164" s="32">
        <f>H164/R164</f>
        <v>3647416.5</v>
      </c>
      <c r="U164" s="19">
        <f>2018-D164</f>
        <v>14</v>
      </c>
      <c r="V164" s="19"/>
      <c r="W164" s="33">
        <f>T164*U164</f>
        <v>51063831</v>
      </c>
      <c r="X164" s="26">
        <f>IF(I164&lt;0,0,I164)</f>
        <v>0</v>
      </c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  <c r="DS164" s="26"/>
      <c r="DT164" s="26"/>
      <c r="DU164" s="26"/>
      <c r="DV164" s="26"/>
      <c r="DW164" s="26"/>
      <c r="DX164" s="26"/>
      <c r="DY164" s="26"/>
      <c r="DZ164" s="26"/>
      <c r="EA164" s="26"/>
      <c r="EB164" s="26"/>
      <c r="EC164" s="26"/>
      <c r="ED164" s="26"/>
      <c r="EE164" s="26"/>
      <c r="EF164" s="26"/>
      <c r="EG164" s="26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26"/>
      <c r="FH164" s="26"/>
      <c r="FI164" s="26"/>
      <c r="FJ164" s="26"/>
      <c r="FK164" s="26"/>
      <c r="FL164" s="26"/>
      <c r="FM164" s="26"/>
      <c r="FN164" s="26"/>
      <c r="FO164" s="26"/>
      <c r="FP164" s="26"/>
      <c r="FQ164" s="26"/>
      <c r="FR164" s="26"/>
      <c r="FS164" s="26"/>
      <c r="FT164" s="26"/>
      <c r="FU164" s="26"/>
      <c r="FV164" s="26"/>
      <c r="FW164" s="26"/>
      <c r="FX164" s="26"/>
      <c r="FY164" s="26"/>
      <c r="FZ164" s="26"/>
      <c r="GA164" s="26"/>
      <c r="GB164" s="26"/>
      <c r="GC164" s="26"/>
      <c r="GD164" s="26"/>
      <c r="GE164" s="26"/>
      <c r="GF164" s="26"/>
      <c r="GG164" s="26"/>
      <c r="GH164" s="26"/>
      <c r="GI164" s="26"/>
      <c r="GJ164" s="26"/>
      <c r="GK164" s="26"/>
      <c r="GL164" s="26"/>
      <c r="GM164" s="26"/>
      <c r="GN164" s="26"/>
      <c r="GO164" s="26"/>
      <c r="GP164" s="26"/>
      <c r="GQ164" s="26"/>
      <c r="GR164" s="26"/>
      <c r="GS164" s="26"/>
      <c r="GT164" s="26"/>
      <c r="GU164" s="26"/>
      <c r="GV164" s="26"/>
      <c r="GW164" s="26"/>
      <c r="GX164" s="26"/>
      <c r="GY164" s="26"/>
      <c r="GZ164" s="26"/>
      <c r="HA164" s="26"/>
      <c r="HB164" s="26"/>
      <c r="HC164" s="26"/>
      <c r="HD164" s="26"/>
      <c r="HE164" s="26"/>
      <c r="HF164" s="26"/>
      <c r="HG164" s="26"/>
      <c r="HH164" s="26"/>
      <c r="HI164" s="26"/>
      <c r="HJ164" s="26"/>
      <c r="HK164" s="26"/>
      <c r="HL164" s="26"/>
      <c r="HM164" s="26"/>
      <c r="HN164" s="26"/>
      <c r="HO164" s="26"/>
      <c r="HP164" s="26"/>
      <c r="HQ164" s="26"/>
      <c r="HR164" s="26"/>
      <c r="HS164" s="26"/>
      <c r="HT164" s="26"/>
      <c r="HU164" s="26"/>
      <c r="HV164" s="26"/>
      <c r="HW164" s="26"/>
      <c r="HX164" s="26"/>
      <c r="HY164" s="26"/>
      <c r="HZ164" s="26"/>
      <c r="IA164" s="26"/>
      <c r="IB164" s="26"/>
      <c r="IC164" s="26"/>
      <c r="ID164" s="26"/>
      <c r="IE164" s="26"/>
      <c r="IF164" s="26"/>
      <c r="IG164" s="26"/>
      <c r="IH164" s="26"/>
      <c r="II164" s="26"/>
      <c r="IJ164" s="26"/>
      <c r="IK164" s="26"/>
      <c r="IL164" s="26"/>
      <c r="IM164" s="26"/>
    </row>
    <row r="165" spans="1:247" s="53" customFormat="1">
      <c r="A165" s="45">
        <f t="shared" si="8"/>
        <v>156</v>
      </c>
      <c r="B165" s="107" t="s">
        <v>152</v>
      </c>
      <c r="C165" s="19"/>
      <c r="D165" s="45">
        <v>2010</v>
      </c>
      <c r="E165" s="45" t="s">
        <v>533</v>
      </c>
      <c r="F165" s="45">
        <v>5</v>
      </c>
      <c r="G165" s="126">
        <f t="shared" si="7"/>
        <v>12000000</v>
      </c>
      <c r="H165" s="35">
        <v>60000000</v>
      </c>
      <c r="I165" s="29">
        <f>H165-W165</f>
        <v>12000000</v>
      </c>
      <c r="J165" s="20">
        <v>1</v>
      </c>
      <c r="K165" s="22">
        <f>H165</f>
        <v>60000000</v>
      </c>
      <c r="L165" s="29">
        <f>I165</f>
        <v>12000000</v>
      </c>
      <c r="M165" s="30"/>
      <c r="N165" s="30"/>
      <c r="O165" s="30"/>
      <c r="P165" s="19"/>
      <c r="Q165" s="42"/>
      <c r="R165" s="19">
        <v>10</v>
      </c>
      <c r="S165" s="31">
        <f>100%/R165</f>
        <v>0.1</v>
      </c>
      <c r="T165" s="32">
        <f>H165/R165</f>
        <v>6000000</v>
      </c>
      <c r="U165" s="19">
        <f>2018-D165</f>
        <v>8</v>
      </c>
      <c r="V165" s="19"/>
      <c r="W165" s="33">
        <f>T165*U165</f>
        <v>48000000</v>
      </c>
      <c r="X165" s="26">
        <f>IF(I165&lt;0,0,I165)</f>
        <v>12000000</v>
      </c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  <c r="DS165" s="26"/>
      <c r="DT165" s="26"/>
      <c r="DU165" s="26"/>
      <c r="DV165" s="26"/>
      <c r="DW165" s="26"/>
      <c r="DX165" s="26"/>
      <c r="DY165" s="26"/>
      <c r="DZ165" s="26"/>
      <c r="EA165" s="26"/>
      <c r="EB165" s="26"/>
      <c r="EC165" s="26"/>
      <c r="ED165" s="26"/>
      <c r="EE165" s="26"/>
      <c r="EF165" s="26"/>
      <c r="EG165" s="26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26"/>
      <c r="FH165" s="26"/>
      <c r="FI165" s="26"/>
      <c r="FJ165" s="26"/>
      <c r="FK165" s="26"/>
      <c r="FL165" s="26"/>
      <c r="FM165" s="26"/>
      <c r="FN165" s="26"/>
      <c r="FO165" s="26"/>
      <c r="FP165" s="26"/>
      <c r="FQ165" s="26"/>
      <c r="FR165" s="26"/>
      <c r="FS165" s="26"/>
      <c r="FT165" s="26"/>
      <c r="FU165" s="26"/>
      <c r="FV165" s="26"/>
      <c r="FW165" s="26"/>
      <c r="FX165" s="26"/>
      <c r="FY165" s="26"/>
      <c r="FZ165" s="26"/>
      <c r="GA165" s="26"/>
      <c r="GB165" s="26"/>
      <c r="GC165" s="26"/>
      <c r="GD165" s="26"/>
      <c r="GE165" s="26"/>
      <c r="GF165" s="26"/>
      <c r="GG165" s="26"/>
      <c r="GH165" s="26"/>
      <c r="GI165" s="26"/>
      <c r="GJ165" s="26"/>
      <c r="GK165" s="26"/>
      <c r="GL165" s="26"/>
      <c r="GM165" s="26"/>
      <c r="GN165" s="26"/>
      <c r="GO165" s="26"/>
      <c r="GP165" s="26"/>
      <c r="GQ165" s="26"/>
      <c r="GR165" s="26"/>
      <c r="GS165" s="26"/>
      <c r="GT165" s="26"/>
      <c r="GU165" s="26"/>
      <c r="GV165" s="26"/>
      <c r="GW165" s="26"/>
      <c r="GX165" s="26"/>
      <c r="GY165" s="26"/>
      <c r="GZ165" s="26"/>
      <c r="HA165" s="26"/>
      <c r="HB165" s="26"/>
      <c r="HC165" s="26"/>
      <c r="HD165" s="26"/>
      <c r="HE165" s="26"/>
      <c r="HF165" s="26"/>
      <c r="HG165" s="26"/>
      <c r="HH165" s="26"/>
      <c r="HI165" s="26"/>
      <c r="HJ165" s="26"/>
      <c r="HK165" s="26"/>
      <c r="HL165" s="26"/>
      <c r="HM165" s="26"/>
      <c r="HN165" s="26"/>
      <c r="HO165" s="26"/>
      <c r="HP165" s="26"/>
      <c r="HQ165" s="26"/>
      <c r="HR165" s="26"/>
      <c r="HS165" s="26"/>
      <c r="HT165" s="26"/>
      <c r="HU165" s="26"/>
      <c r="HV165" s="26"/>
      <c r="HW165" s="26"/>
      <c r="HX165" s="26"/>
      <c r="HY165" s="26"/>
      <c r="HZ165" s="26"/>
      <c r="IA165" s="26"/>
      <c r="IB165" s="26"/>
      <c r="IC165" s="26"/>
      <c r="ID165" s="26"/>
      <c r="IE165" s="26"/>
      <c r="IF165" s="26"/>
      <c r="IG165" s="26"/>
      <c r="IH165" s="26"/>
      <c r="II165" s="26"/>
      <c r="IJ165" s="26"/>
      <c r="IK165" s="26"/>
      <c r="IL165" s="26"/>
      <c r="IM165" s="26"/>
    </row>
    <row r="166" spans="1:247" s="53" customFormat="1">
      <c r="A166" s="45">
        <f t="shared" si="8"/>
        <v>157</v>
      </c>
      <c r="B166" s="108" t="s">
        <v>153</v>
      </c>
      <c r="C166" s="39"/>
      <c r="D166" s="45">
        <v>2015</v>
      </c>
      <c r="E166" s="45" t="s">
        <v>533</v>
      </c>
      <c r="F166" s="45">
        <v>12</v>
      </c>
      <c r="G166" s="126">
        <f t="shared" si="7"/>
        <v>16722300</v>
      </c>
      <c r="H166" s="36">
        <v>200667600</v>
      </c>
      <c r="I166" s="29">
        <f>H166-W166</f>
        <v>125417250</v>
      </c>
      <c r="J166" s="20">
        <f>F166</f>
        <v>12</v>
      </c>
      <c r="K166" s="40">
        <f>H166</f>
        <v>200667600</v>
      </c>
      <c r="L166" s="29">
        <f>I166</f>
        <v>125417250</v>
      </c>
      <c r="M166" s="30"/>
      <c r="N166" s="30"/>
      <c r="O166" s="30"/>
      <c r="P166" s="41"/>
      <c r="Q166" s="42"/>
      <c r="R166" s="19">
        <v>8</v>
      </c>
      <c r="S166" s="31">
        <f>100%/R166</f>
        <v>0.125</v>
      </c>
      <c r="T166" s="32">
        <f>H166/R166</f>
        <v>25083450</v>
      </c>
      <c r="U166" s="19">
        <f>2018-D166</f>
        <v>3</v>
      </c>
      <c r="V166" s="19"/>
      <c r="W166" s="33">
        <f>T166*U166</f>
        <v>75250350</v>
      </c>
      <c r="X166" s="26">
        <f>IF(I166&lt;0,0,I166)</f>
        <v>125417250</v>
      </c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  <c r="DS166" s="26"/>
      <c r="DT166" s="26"/>
      <c r="DU166" s="26"/>
      <c r="DV166" s="26"/>
      <c r="DW166" s="26"/>
      <c r="DX166" s="26"/>
      <c r="DY166" s="26"/>
      <c r="DZ166" s="26"/>
      <c r="EA166" s="26"/>
      <c r="EB166" s="26"/>
      <c r="EC166" s="26"/>
      <c r="ED166" s="26"/>
      <c r="EE166" s="26"/>
      <c r="EF166" s="26"/>
      <c r="EG166" s="26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26"/>
      <c r="FH166" s="26"/>
      <c r="FI166" s="26"/>
      <c r="FJ166" s="26"/>
      <c r="FK166" s="26"/>
      <c r="FL166" s="26"/>
      <c r="FM166" s="26"/>
      <c r="FN166" s="26"/>
      <c r="FO166" s="26"/>
      <c r="FP166" s="26"/>
      <c r="FQ166" s="26"/>
      <c r="FR166" s="26"/>
      <c r="FS166" s="26"/>
      <c r="FT166" s="26"/>
      <c r="FU166" s="26"/>
      <c r="FV166" s="26"/>
      <c r="FW166" s="26"/>
      <c r="FX166" s="26"/>
      <c r="FY166" s="26"/>
      <c r="FZ166" s="26"/>
      <c r="GA166" s="26"/>
      <c r="GB166" s="26"/>
      <c r="GC166" s="26"/>
      <c r="GD166" s="26"/>
      <c r="GE166" s="26"/>
      <c r="GF166" s="26"/>
      <c r="GG166" s="26"/>
      <c r="GH166" s="26"/>
      <c r="GI166" s="26"/>
      <c r="GJ166" s="26"/>
      <c r="GK166" s="26"/>
      <c r="GL166" s="26"/>
      <c r="GM166" s="26"/>
      <c r="GN166" s="26"/>
      <c r="GO166" s="26"/>
      <c r="GP166" s="26"/>
      <c r="GQ166" s="26"/>
      <c r="GR166" s="26"/>
      <c r="GS166" s="26"/>
      <c r="GT166" s="26"/>
      <c r="GU166" s="26"/>
      <c r="GV166" s="26"/>
      <c r="GW166" s="26"/>
      <c r="GX166" s="26"/>
      <c r="GY166" s="26"/>
      <c r="GZ166" s="26"/>
      <c r="HA166" s="26"/>
      <c r="HB166" s="26"/>
      <c r="HC166" s="26"/>
      <c r="HD166" s="26"/>
      <c r="HE166" s="26"/>
      <c r="HF166" s="26"/>
      <c r="HG166" s="26"/>
      <c r="HH166" s="26"/>
      <c r="HI166" s="26"/>
      <c r="HJ166" s="26"/>
      <c r="HK166" s="26"/>
      <c r="HL166" s="26"/>
      <c r="HM166" s="26"/>
      <c r="HN166" s="26"/>
      <c r="HO166" s="26"/>
      <c r="HP166" s="26"/>
      <c r="HQ166" s="26"/>
      <c r="HR166" s="26"/>
      <c r="HS166" s="26"/>
      <c r="HT166" s="26"/>
      <c r="HU166" s="26"/>
      <c r="HV166" s="26"/>
      <c r="HW166" s="26"/>
      <c r="HX166" s="26"/>
      <c r="HY166" s="26"/>
      <c r="HZ166" s="26"/>
      <c r="IA166" s="26"/>
      <c r="IB166" s="26"/>
      <c r="IC166" s="26"/>
      <c r="ID166" s="26"/>
      <c r="IE166" s="26"/>
      <c r="IF166" s="26"/>
      <c r="IG166" s="26"/>
      <c r="IH166" s="26"/>
      <c r="II166" s="26"/>
      <c r="IJ166" s="26"/>
      <c r="IK166" s="26"/>
      <c r="IL166" s="26"/>
      <c r="IM166" s="26"/>
    </row>
    <row r="167" spans="1:247" s="53" customFormat="1">
      <c r="A167" s="45">
        <f t="shared" si="8"/>
        <v>158</v>
      </c>
      <c r="B167" s="108" t="s">
        <v>154</v>
      </c>
      <c r="C167" s="39"/>
      <c r="D167" s="45">
        <v>2015</v>
      </c>
      <c r="E167" s="45" t="s">
        <v>533</v>
      </c>
      <c r="F167" s="45">
        <v>12</v>
      </c>
      <c r="G167" s="126">
        <f t="shared" si="7"/>
        <v>44205000</v>
      </c>
      <c r="H167" s="36">
        <v>530460000</v>
      </c>
      <c r="I167" s="29">
        <f>H167-W167</f>
        <v>331537500</v>
      </c>
      <c r="J167" s="20">
        <f>F167</f>
        <v>12</v>
      </c>
      <c r="K167" s="40">
        <f>H167</f>
        <v>530460000</v>
      </c>
      <c r="L167" s="29">
        <f>I167</f>
        <v>331537500</v>
      </c>
      <c r="M167" s="30"/>
      <c r="N167" s="30"/>
      <c r="O167" s="30"/>
      <c r="P167" s="41"/>
      <c r="Q167" s="42"/>
      <c r="R167" s="19">
        <v>8</v>
      </c>
      <c r="S167" s="31">
        <f>100%/R167</f>
        <v>0.125</v>
      </c>
      <c r="T167" s="32">
        <f>H167/R167</f>
        <v>66307500</v>
      </c>
      <c r="U167" s="19">
        <f>2018-D167</f>
        <v>3</v>
      </c>
      <c r="V167" s="19"/>
      <c r="W167" s="33">
        <f>T167*U167</f>
        <v>198922500</v>
      </c>
      <c r="X167" s="26">
        <f>IF(I167&lt;0,0,I167)</f>
        <v>331537500</v>
      </c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  <c r="DS167" s="26"/>
      <c r="DT167" s="26"/>
      <c r="DU167" s="26"/>
      <c r="DV167" s="26"/>
      <c r="DW167" s="26"/>
      <c r="DX167" s="26"/>
      <c r="DY167" s="26"/>
      <c r="DZ167" s="26"/>
      <c r="EA167" s="26"/>
      <c r="EB167" s="26"/>
      <c r="EC167" s="26"/>
      <c r="ED167" s="26"/>
      <c r="EE167" s="26"/>
      <c r="EF167" s="26"/>
      <c r="EG167" s="26"/>
      <c r="EH167" s="26"/>
      <c r="EI167" s="26"/>
      <c r="EJ167" s="26"/>
      <c r="EK167" s="26"/>
      <c r="EL167" s="26"/>
      <c r="EM167" s="26"/>
      <c r="EN167" s="26"/>
      <c r="EO167" s="26"/>
      <c r="EP167" s="26"/>
      <c r="EQ167" s="26"/>
      <c r="ER167" s="26"/>
      <c r="ES167" s="26"/>
      <c r="ET167" s="26"/>
      <c r="EU167" s="26"/>
      <c r="EV167" s="26"/>
      <c r="EW167" s="26"/>
      <c r="EX167" s="26"/>
      <c r="EY167" s="26"/>
      <c r="EZ167" s="26"/>
      <c r="FA167" s="26"/>
      <c r="FB167" s="26"/>
      <c r="FC167" s="26"/>
      <c r="FD167" s="26"/>
      <c r="FE167" s="26"/>
      <c r="FF167" s="26"/>
      <c r="FG167" s="26"/>
      <c r="FH167" s="26"/>
      <c r="FI167" s="26"/>
      <c r="FJ167" s="26"/>
      <c r="FK167" s="26"/>
      <c r="FL167" s="26"/>
      <c r="FM167" s="26"/>
      <c r="FN167" s="26"/>
      <c r="FO167" s="26"/>
      <c r="FP167" s="26"/>
      <c r="FQ167" s="26"/>
      <c r="FR167" s="26"/>
      <c r="FS167" s="26"/>
      <c r="FT167" s="26"/>
      <c r="FU167" s="26"/>
      <c r="FV167" s="26"/>
      <c r="FW167" s="26"/>
      <c r="FX167" s="26"/>
      <c r="FY167" s="26"/>
      <c r="FZ167" s="26"/>
      <c r="GA167" s="26"/>
      <c r="GB167" s="26"/>
      <c r="GC167" s="26"/>
      <c r="GD167" s="26"/>
      <c r="GE167" s="26"/>
      <c r="GF167" s="26"/>
      <c r="GG167" s="26"/>
      <c r="GH167" s="26"/>
      <c r="GI167" s="26"/>
      <c r="GJ167" s="26"/>
      <c r="GK167" s="26"/>
      <c r="GL167" s="26"/>
      <c r="GM167" s="26"/>
      <c r="GN167" s="26"/>
      <c r="GO167" s="26"/>
      <c r="GP167" s="26"/>
      <c r="GQ167" s="26"/>
      <c r="GR167" s="26"/>
      <c r="GS167" s="26"/>
      <c r="GT167" s="26"/>
      <c r="GU167" s="26"/>
      <c r="GV167" s="26"/>
      <c r="GW167" s="26"/>
      <c r="GX167" s="26"/>
      <c r="GY167" s="26"/>
      <c r="GZ167" s="26"/>
      <c r="HA167" s="26"/>
      <c r="HB167" s="26"/>
      <c r="HC167" s="26"/>
      <c r="HD167" s="26"/>
      <c r="HE167" s="26"/>
      <c r="HF167" s="26"/>
      <c r="HG167" s="26"/>
      <c r="HH167" s="26"/>
      <c r="HI167" s="26"/>
      <c r="HJ167" s="26"/>
      <c r="HK167" s="26"/>
      <c r="HL167" s="26"/>
      <c r="HM167" s="26"/>
      <c r="HN167" s="26"/>
      <c r="HO167" s="26"/>
      <c r="HP167" s="26"/>
      <c r="HQ167" s="26"/>
      <c r="HR167" s="26"/>
      <c r="HS167" s="26"/>
      <c r="HT167" s="26"/>
      <c r="HU167" s="26"/>
      <c r="HV167" s="26"/>
      <c r="HW167" s="26"/>
      <c r="HX167" s="26"/>
      <c r="HY167" s="26"/>
      <c r="HZ167" s="26"/>
      <c r="IA167" s="26"/>
      <c r="IB167" s="26"/>
      <c r="IC167" s="26"/>
      <c r="ID167" s="26"/>
      <c r="IE167" s="26"/>
      <c r="IF167" s="26"/>
      <c r="IG167" s="26"/>
      <c r="IH167" s="26"/>
      <c r="II167" s="26"/>
      <c r="IJ167" s="26"/>
      <c r="IK167" s="26"/>
      <c r="IL167" s="26"/>
      <c r="IM167" s="26"/>
    </row>
    <row r="168" spans="1:247" s="53" customFormat="1">
      <c r="A168" s="45">
        <f t="shared" si="8"/>
        <v>159</v>
      </c>
      <c r="B168" s="107" t="s">
        <v>155</v>
      </c>
      <c r="C168" s="19"/>
      <c r="D168" s="45">
        <v>2010</v>
      </c>
      <c r="E168" s="45" t="s">
        <v>533</v>
      </c>
      <c r="F168" s="45">
        <v>3</v>
      </c>
      <c r="G168" s="126">
        <f t="shared" si="7"/>
        <v>25000000</v>
      </c>
      <c r="H168" s="35">
        <v>75000000</v>
      </c>
      <c r="I168" s="29">
        <f>H168-W168</f>
        <v>15000000</v>
      </c>
      <c r="J168" s="20">
        <v>1</v>
      </c>
      <c r="K168" s="22">
        <f>H168</f>
        <v>75000000</v>
      </c>
      <c r="L168" s="29">
        <f>I168</f>
        <v>15000000</v>
      </c>
      <c r="M168" s="30"/>
      <c r="N168" s="30"/>
      <c r="O168" s="30"/>
      <c r="P168" s="19"/>
      <c r="Q168" s="42"/>
      <c r="R168" s="19">
        <v>10</v>
      </c>
      <c r="S168" s="31">
        <f>100%/R168</f>
        <v>0.1</v>
      </c>
      <c r="T168" s="32">
        <f>H168/R168</f>
        <v>7500000</v>
      </c>
      <c r="U168" s="19">
        <f>2018-D168</f>
        <v>8</v>
      </c>
      <c r="V168" s="19"/>
      <c r="W168" s="33">
        <f>T168*U168</f>
        <v>60000000</v>
      </c>
      <c r="X168" s="26">
        <f>IF(I168&lt;0,0,I168)</f>
        <v>15000000</v>
      </c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26"/>
      <c r="FU168" s="26"/>
      <c r="FV168" s="26"/>
      <c r="FW168" s="26"/>
      <c r="FX168" s="26"/>
      <c r="FY168" s="26"/>
      <c r="FZ168" s="26"/>
      <c r="GA168" s="26"/>
      <c r="GB168" s="26"/>
      <c r="GC168" s="26"/>
      <c r="GD168" s="26"/>
      <c r="GE168" s="26"/>
      <c r="GF168" s="26"/>
      <c r="GG168" s="26"/>
      <c r="GH168" s="26"/>
      <c r="GI168" s="26"/>
      <c r="GJ168" s="26"/>
      <c r="GK168" s="26"/>
      <c r="GL168" s="26"/>
      <c r="GM168" s="26"/>
      <c r="GN168" s="26"/>
      <c r="GO168" s="26"/>
      <c r="GP168" s="26"/>
      <c r="GQ168" s="26"/>
      <c r="GR168" s="26"/>
      <c r="GS168" s="26"/>
      <c r="GT168" s="26"/>
      <c r="GU168" s="26"/>
      <c r="GV168" s="26"/>
      <c r="GW168" s="26"/>
      <c r="GX168" s="26"/>
      <c r="GY168" s="26"/>
      <c r="GZ168" s="26"/>
      <c r="HA168" s="26"/>
      <c r="HB168" s="26"/>
      <c r="HC168" s="26"/>
      <c r="HD168" s="26"/>
      <c r="HE168" s="26"/>
      <c r="HF168" s="26"/>
      <c r="HG168" s="26"/>
      <c r="HH168" s="26"/>
      <c r="HI168" s="26"/>
      <c r="HJ168" s="26"/>
      <c r="HK168" s="26"/>
      <c r="HL168" s="26"/>
      <c r="HM168" s="26"/>
      <c r="HN168" s="26"/>
      <c r="HO168" s="26"/>
      <c r="HP168" s="26"/>
      <c r="HQ168" s="26"/>
      <c r="HR168" s="26"/>
      <c r="HS168" s="26"/>
      <c r="HT168" s="26"/>
      <c r="HU168" s="26"/>
      <c r="HV168" s="26"/>
      <c r="HW168" s="26"/>
      <c r="HX168" s="26"/>
      <c r="HY168" s="26"/>
      <c r="HZ168" s="26"/>
      <c r="IA168" s="26"/>
      <c r="IB168" s="26"/>
      <c r="IC168" s="26"/>
      <c r="ID168" s="26"/>
      <c r="IE168" s="26"/>
      <c r="IF168" s="26"/>
      <c r="IG168" s="26"/>
      <c r="IH168" s="26"/>
      <c r="II168" s="26"/>
      <c r="IJ168" s="26"/>
      <c r="IK168" s="26"/>
      <c r="IL168" s="26"/>
      <c r="IM168" s="26"/>
    </row>
    <row r="169" spans="1:247" s="53" customFormat="1">
      <c r="A169" s="45">
        <f t="shared" si="8"/>
        <v>160</v>
      </c>
      <c r="B169" s="107" t="s">
        <v>156</v>
      </c>
      <c r="C169" s="19"/>
      <c r="D169" s="45">
        <v>2010</v>
      </c>
      <c r="E169" s="45" t="s">
        <v>533</v>
      </c>
      <c r="F169" s="45">
        <v>3</v>
      </c>
      <c r="G169" s="126">
        <f t="shared" si="7"/>
        <v>27000000</v>
      </c>
      <c r="H169" s="35">
        <v>81000000</v>
      </c>
      <c r="I169" s="29">
        <f>H169-W169</f>
        <v>16200000</v>
      </c>
      <c r="J169" s="20">
        <v>1</v>
      </c>
      <c r="K169" s="22">
        <f>H169</f>
        <v>81000000</v>
      </c>
      <c r="L169" s="29">
        <f>I169</f>
        <v>16200000</v>
      </c>
      <c r="M169" s="30"/>
      <c r="N169" s="30"/>
      <c r="O169" s="30"/>
      <c r="P169" s="19"/>
      <c r="Q169" s="42"/>
      <c r="R169" s="19">
        <v>10</v>
      </c>
      <c r="S169" s="31">
        <f>100%/R169</f>
        <v>0.1</v>
      </c>
      <c r="T169" s="32">
        <f>H169/R169</f>
        <v>8100000</v>
      </c>
      <c r="U169" s="19">
        <f>2018-D169</f>
        <v>8</v>
      </c>
      <c r="V169" s="19"/>
      <c r="W169" s="33">
        <f>T169*U169</f>
        <v>64800000</v>
      </c>
      <c r="X169" s="26">
        <f>IF(I169&lt;0,0,I169)</f>
        <v>16200000</v>
      </c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6"/>
      <c r="DI169" s="26"/>
      <c r="DJ169" s="26"/>
      <c r="DK169" s="26"/>
      <c r="DL169" s="26"/>
      <c r="DM169" s="26"/>
      <c r="DN169" s="26"/>
      <c r="DO169" s="26"/>
      <c r="DP169" s="26"/>
      <c r="DQ169" s="26"/>
      <c r="DR169" s="26"/>
      <c r="DS169" s="26"/>
      <c r="DT169" s="26"/>
      <c r="DU169" s="26"/>
      <c r="DV169" s="26"/>
      <c r="DW169" s="26"/>
      <c r="DX169" s="26"/>
      <c r="DY169" s="26"/>
      <c r="DZ169" s="26"/>
      <c r="EA169" s="26"/>
      <c r="EB169" s="26"/>
      <c r="EC169" s="26"/>
      <c r="ED169" s="26"/>
      <c r="EE169" s="26"/>
      <c r="EF169" s="26"/>
      <c r="EG169" s="26"/>
      <c r="EH169" s="26"/>
      <c r="EI169" s="26"/>
      <c r="EJ169" s="26"/>
      <c r="EK169" s="26"/>
      <c r="EL169" s="26"/>
      <c r="EM169" s="26"/>
      <c r="EN169" s="26"/>
      <c r="EO169" s="26"/>
      <c r="EP169" s="26"/>
      <c r="EQ169" s="26"/>
      <c r="ER169" s="26"/>
      <c r="ES169" s="26"/>
      <c r="ET169" s="26"/>
      <c r="EU169" s="26"/>
      <c r="EV169" s="26"/>
      <c r="EW169" s="26"/>
      <c r="EX169" s="26"/>
      <c r="EY169" s="26"/>
      <c r="EZ169" s="26"/>
      <c r="FA169" s="26"/>
      <c r="FB169" s="26"/>
      <c r="FC169" s="26"/>
      <c r="FD169" s="26"/>
      <c r="FE169" s="26"/>
      <c r="FF169" s="26"/>
      <c r="FG169" s="26"/>
      <c r="FH169" s="26"/>
      <c r="FI169" s="26"/>
      <c r="FJ169" s="26"/>
      <c r="FK169" s="26"/>
      <c r="FL169" s="26"/>
      <c r="FM169" s="26"/>
      <c r="FN169" s="26"/>
      <c r="FO169" s="26"/>
      <c r="FP169" s="26"/>
      <c r="FQ169" s="26"/>
      <c r="FR169" s="26"/>
      <c r="FS169" s="26"/>
      <c r="FT169" s="26"/>
      <c r="FU169" s="26"/>
      <c r="FV169" s="26"/>
      <c r="FW169" s="26"/>
      <c r="FX169" s="26"/>
      <c r="FY169" s="26"/>
      <c r="FZ169" s="26"/>
      <c r="GA169" s="26"/>
      <c r="GB169" s="26"/>
      <c r="GC169" s="26"/>
      <c r="GD169" s="26"/>
      <c r="GE169" s="26"/>
      <c r="GF169" s="26"/>
      <c r="GG169" s="26"/>
      <c r="GH169" s="26"/>
      <c r="GI169" s="26"/>
      <c r="GJ169" s="26"/>
      <c r="GK169" s="26"/>
      <c r="GL169" s="26"/>
      <c r="GM169" s="26"/>
      <c r="GN169" s="26"/>
      <c r="GO169" s="26"/>
      <c r="GP169" s="26"/>
      <c r="GQ169" s="26"/>
      <c r="GR169" s="26"/>
      <c r="GS169" s="26"/>
      <c r="GT169" s="26"/>
      <c r="GU169" s="26"/>
      <c r="GV169" s="26"/>
      <c r="GW169" s="26"/>
      <c r="GX169" s="26"/>
      <c r="GY169" s="26"/>
      <c r="GZ169" s="26"/>
      <c r="HA169" s="26"/>
      <c r="HB169" s="26"/>
      <c r="HC169" s="26"/>
      <c r="HD169" s="26"/>
      <c r="HE169" s="26"/>
      <c r="HF169" s="26"/>
      <c r="HG169" s="26"/>
      <c r="HH169" s="26"/>
      <c r="HI169" s="26"/>
      <c r="HJ169" s="26"/>
      <c r="HK169" s="26"/>
      <c r="HL169" s="26"/>
      <c r="HM169" s="26"/>
      <c r="HN169" s="26"/>
      <c r="HO169" s="26"/>
      <c r="HP169" s="26"/>
      <c r="HQ169" s="26"/>
      <c r="HR169" s="26"/>
      <c r="HS169" s="26"/>
      <c r="HT169" s="26"/>
      <c r="HU169" s="26"/>
      <c r="HV169" s="26"/>
      <c r="HW169" s="26"/>
      <c r="HX169" s="26"/>
      <c r="HY169" s="26"/>
      <c r="HZ169" s="26"/>
      <c r="IA169" s="26"/>
      <c r="IB169" s="26"/>
      <c r="IC169" s="26"/>
      <c r="ID169" s="26"/>
      <c r="IE169" s="26"/>
      <c r="IF169" s="26"/>
      <c r="IG169" s="26"/>
      <c r="IH169" s="26"/>
      <c r="II169" s="26"/>
      <c r="IJ169" s="26"/>
      <c r="IK169" s="26"/>
      <c r="IL169" s="26"/>
      <c r="IM169" s="26"/>
    </row>
    <row r="170" spans="1:247" s="53" customFormat="1">
      <c r="A170" s="45">
        <f t="shared" si="8"/>
        <v>161</v>
      </c>
      <c r="B170" s="112" t="s">
        <v>157</v>
      </c>
      <c r="C170" s="68" t="s">
        <v>541</v>
      </c>
      <c r="D170" s="45">
        <v>2017</v>
      </c>
      <c r="E170" s="45" t="s">
        <v>533</v>
      </c>
      <c r="F170" s="45">
        <v>2</v>
      </c>
      <c r="G170" s="126">
        <f t="shared" si="7"/>
        <v>118368633</v>
      </c>
      <c r="H170" s="69">
        <v>236737266</v>
      </c>
      <c r="I170" s="29">
        <f>H170-W170</f>
        <v>207145107.75</v>
      </c>
      <c r="J170" s="20">
        <f>F170</f>
        <v>2</v>
      </c>
      <c r="K170" s="40">
        <f>H170</f>
        <v>236737266</v>
      </c>
      <c r="L170" s="29">
        <f>I170</f>
        <v>207145107.75</v>
      </c>
      <c r="M170" s="30"/>
      <c r="N170" s="30"/>
      <c r="O170" s="30"/>
      <c r="P170" s="41"/>
      <c r="Q170" s="42"/>
      <c r="R170" s="19">
        <v>8</v>
      </c>
      <c r="S170" s="31">
        <f>100%/R170</f>
        <v>0.125</v>
      </c>
      <c r="T170" s="32">
        <f>H170/R170</f>
        <v>29592158.25</v>
      </c>
      <c r="U170" s="19">
        <f>2018-D170</f>
        <v>1</v>
      </c>
      <c r="V170" s="19"/>
      <c r="W170" s="33">
        <f>T170*U170</f>
        <v>29592158.25</v>
      </c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  <c r="DS170" s="26"/>
      <c r="DT170" s="26"/>
      <c r="DU170" s="26"/>
      <c r="DV170" s="26"/>
      <c r="DW170" s="26"/>
      <c r="DX170" s="26"/>
      <c r="DY170" s="26"/>
      <c r="DZ170" s="26"/>
      <c r="EA170" s="26"/>
      <c r="EB170" s="26"/>
      <c r="EC170" s="26"/>
      <c r="ED170" s="26"/>
      <c r="EE170" s="26"/>
      <c r="EF170" s="26"/>
      <c r="EG170" s="26"/>
      <c r="EH170" s="26"/>
      <c r="EI170" s="26"/>
      <c r="EJ170" s="26"/>
      <c r="EK170" s="26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  <c r="EV170" s="26"/>
      <c r="EW170" s="26"/>
      <c r="EX170" s="26"/>
      <c r="EY170" s="26"/>
      <c r="EZ170" s="26"/>
      <c r="FA170" s="26"/>
      <c r="FB170" s="26"/>
      <c r="FC170" s="26"/>
      <c r="FD170" s="26"/>
      <c r="FE170" s="26"/>
      <c r="FF170" s="26"/>
      <c r="FG170" s="26"/>
      <c r="FH170" s="26"/>
      <c r="FI170" s="26"/>
      <c r="FJ170" s="26"/>
      <c r="FK170" s="26"/>
      <c r="FL170" s="26"/>
      <c r="FM170" s="26"/>
      <c r="FN170" s="26"/>
      <c r="FO170" s="26"/>
      <c r="FP170" s="26"/>
      <c r="FQ170" s="26"/>
      <c r="FR170" s="26"/>
      <c r="FS170" s="26"/>
      <c r="FT170" s="26"/>
      <c r="FU170" s="26"/>
      <c r="FV170" s="26"/>
      <c r="FW170" s="26"/>
      <c r="FX170" s="26"/>
      <c r="FY170" s="26"/>
      <c r="FZ170" s="26"/>
      <c r="GA170" s="26"/>
      <c r="GB170" s="26"/>
      <c r="GC170" s="26"/>
      <c r="GD170" s="26"/>
      <c r="GE170" s="26"/>
      <c r="GF170" s="26"/>
      <c r="GG170" s="26"/>
      <c r="GH170" s="26"/>
      <c r="GI170" s="26"/>
      <c r="GJ170" s="26"/>
      <c r="GK170" s="26"/>
      <c r="GL170" s="26"/>
      <c r="GM170" s="26"/>
      <c r="GN170" s="26"/>
      <c r="GO170" s="26"/>
      <c r="GP170" s="26"/>
      <c r="GQ170" s="26"/>
      <c r="GR170" s="26"/>
      <c r="GS170" s="26"/>
      <c r="GT170" s="26"/>
      <c r="GU170" s="26"/>
      <c r="GV170" s="26"/>
      <c r="GW170" s="26"/>
      <c r="GX170" s="26"/>
      <c r="GY170" s="26"/>
      <c r="GZ170" s="26"/>
      <c r="HA170" s="26"/>
      <c r="HB170" s="26"/>
      <c r="HC170" s="26"/>
      <c r="HD170" s="26"/>
      <c r="HE170" s="26"/>
      <c r="HF170" s="26"/>
      <c r="HG170" s="26"/>
      <c r="HH170" s="26"/>
      <c r="HI170" s="26"/>
      <c r="HJ170" s="26"/>
      <c r="HK170" s="26"/>
      <c r="HL170" s="26"/>
      <c r="HM170" s="26"/>
      <c r="HN170" s="26"/>
      <c r="HO170" s="26"/>
      <c r="HP170" s="26"/>
      <c r="HQ170" s="26"/>
      <c r="HR170" s="26"/>
      <c r="HS170" s="26"/>
      <c r="HT170" s="26"/>
      <c r="HU170" s="26"/>
      <c r="HV170" s="26"/>
      <c r="HW170" s="26"/>
      <c r="HX170" s="26"/>
      <c r="HY170" s="26"/>
      <c r="HZ170" s="26"/>
      <c r="IA170" s="26"/>
      <c r="IB170" s="26"/>
      <c r="IC170" s="26"/>
      <c r="ID170" s="26"/>
      <c r="IE170" s="26"/>
      <c r="IF170" s="26"/>
      <c r="IG170" s="26"/>
      <c r="IH170" s="26"/>
      <c r="II170" s="26"/>
      <c r="IJ170" s="26"/>
      <c r="IK170" s="26"/>
      <c r="IL170" s="26"/>
      <c r="IM170" s="26"/>
    </row>
    <row r="171" spans="1:247" s="53" customFormat="1" ht="141.75">
      <c r="A171" s="45">
        <f t="shared" si="8"/>
        <v>162</v>
      </c>
      <c r="B171" s="107" t="s">
        <v>158</v>
      </c>
      <c r="C171" s="19"/>
      <c r="D171" s="45">
        <v>2003</v>
      </c>
      <c r="E171" s="45" t="s">
        <v>534</v>
      </c>
      <c r="F171" s="45">
        <v>1</v>
      </c>
      <c r="G171" s="126">
        <f t="shared" si="7"/>
        <v>772266174</v>
      </c>
      <c r="H171" s="36">
        <v>772266174</v>
      </c>
      <c r="I171" s="29">
        <v>0</v>
      </c>
      <c r="J171" s="20">
        <v>1</v>
      </c>
      <c r="K171" s="22">
        <f>H171</f>
        <v>772266174</v>
      </c>
      <c r="L171" s="29">
        <f>I171</f>
        <v>0</v>
      </c>
      <c r="M171" s="30"/>
      <c r="N171" s="30"/>
      <c r="O171" s="30"/>
      <c r="P171" s="19"/>
      <c r="Q171" s="42"/>
      <c r="R171" s="19">
        <v>10</v>
      </c>
      <c r="S171" s="31">
        <f>100%/R171</f>
        <v>0.1</v>
      </c>
      <c r="T171" s="32">
        <f>H171/R171</f>
        <v>77226617.400000006</v>
      </c>
      <c r="U171" s="19">
        <f>2018-D171</f>
        <v>15</v>
      </c>
      <c r="V171" s="19"/>
      <c r="W171" s="33">
        <f>T171*U171</f>
        <v>1158399261</v>
      </c>
      <c r="X171" s="26">
        <f>IF(I171&lt;0,0,I171)</f>
        <v>0</v>
      </c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6"/>
      <c r="DI171" s="26"/>
      <c r="DJ171" s="26"/>
      <c r="DK171" s="26"/>
      <c r="DL171" s="26"/>
      <c r="DM171" s="26"/>
      <c r="DN171" s="26"/>
      <c r="DO171" s="26"/>
      <c r="DP171" s="26"/>
      <c r="DQ171" s="26"/>
      <c r="DR171" s="26"/>
      <c r="DS171" s="26"/>
      <c r="DT171" s="26"/>
      <c r="DU171" s="26"/>
      <c r="DV171" s="26"/>
      <c r="DW171" s="26"/>
      <c r="DX171" s="26"/>
      <c r="DY171" s="26"/>
      <c r="DZ171" s="26"/>
      <c r="EA171" s="26"/>
      <c r="EB171" s="26"/>
      <c r="EC171" s="26"/>
      <c r="ED171" s="26"/>
      <c r="EE171" s="26"/>
      <c r="EF171" s="26"/>
      <c r="EG171" s="26"/>
      <c r="EH171" s="26"/>
      <c r="EI171" s="26"/>
      <c r="EJ171" s="26"/>
      <c r="EK171" s="26"/>
      <c r="EL171" s="26"/>
      <c r="EM171" s="26"/>
      <c r="EN171" s="26"/>
      <c r="EO171" s="26"/>
      <c r="EP171" s="26"/>
      <c r="EQ171" s="26"/>
      <c r="ER171" s="26"/>
      <c r="ES171" s="26"/>
      <c r="ET171" s="26"/>
      <c r="EU171" s="26"/>
      <c r="EV171" s="26"/>
      <c r="EW171" s="26"/>
      <c r="EX171" s="26"/>
      <c r="EY171" s="26"/>
      <c r="EZ171" s="26"/>
      <c r="FA171" s="26"/>
      <c r="FB171" s="26"/>
      <c r="FC171" s="26"/>
      <c r="FD171" s="26"/>
      <c r="FE171" s="26"/>
      <c r="FF171" s="26"/>
      <c r="FG171" s="26"/>
      <c r="FH171" s="26"/>
      <c r="FI171" s="26"/>
      <c r="FJ171" s="26"/>
      <c r="FK171" s="26"/>
      <c r="FL171" s="26"/>
      <c r="FM171" s="26"/>
      <c r="FN171" s="26"/>
      <c r="FO171" s="26"/>
      <c r="FP171" s="26"/>
      <c r="FQ171" s="26"/>
      <c r="FR171" s="26"/>
      <c r="FS171" s="26"/>
      <c r="FT171" s="26"/>
      <c r="FU171" s="26"/>
      <c r="FV171" s="26"/>
      <c r="FW171" s="26"/>
      <c r="FX171" s="26"/>
      <c r="FY171" s="26"/>
      <c r="FZ171" s="26"/>
      <c r="GA171" s="26"/>
      <c r="GB171" s="26"/>
      <c r="GC171" s="26"/>
      <c r="GD171" s="26"/>
      <c r="GE171" s="26"/>
      <c r="GF171" s="26"/>
      <c r="GG171" s="26"/>
      <c r="GH171" s="26"/>
      <c r="GI171" s="26"/>
      <c r="GJ171" s="26"/>
      <c r="GK171" s="26"/>
      <c r="GL171" s="26"/>
      <c r="GM171" s="26"/>
      <c r="GN171" s="26"/>
      <c r="GO171" s="26"/>
      <c r="GP171" s="26"/>
      <c r="GQ171" s="26"/>
      <c r="GR171" s="26"/>
      <c r="GS171" s="26"/>
      <c r="GT171" s="26"/>
      <c r="GU171" s="26"/>
      <c r="GV171" s="26"/>
      <c r="GW171" s="26"/>
      <c r="GX171" s="26"/>
      <c r="GY171" s="26"/>
      <c r="GZ171" s="26"/>
      <c r="HA171" s="26"/>
      <c r="HB171" s="26"/>
      <c r="HC171" s="26"/>
      <c r="HD171" s="26"/>
      <c r="HE171" s="26"/>
      <c r="HF171" s="26"/>
      <c r="HG171" s="26"/>
      <c r="HH171" s="26"/>
      <c r="HI171" s="26"/>
      <c r="HJ171" s="26"/>
      <c r="HK171" s="26"/>
      <c r="HL171" s="26"/>
      <c r="HM171" s="26"/>
      <c r="HN171" s="26"/>
      <c r="HO171" s="26"/>
      <c r="HP171" s="26"/>
      <c r="HQ171" s="26"/>
      <c r="HR171" s="26"/>
      <c r="HS171" s="26"/>
      <c r="HT171" s="26"/>
      <c r="HU171" s="26"/>
      <c r="HV171" s="26"/>
      <c r="HW171" s="26"/>
      <c r="HX171" s="26"/>
      <c r="HY171" s="26"/>
      <c r="HZ171" s="26"/>
      <c r="IA171" s="26"/>
      <c r="IB171" s="26"/>
      <c r="IC171" s="26"/>
      <c r="ID171" s="26"/>
      <c r="IE171" s="26"/>
      <c r="IF171" s="26"/>
      <c r="IG171" s="26"/>
      <c r="IH171" s="26"/>
      <c r="II171" s="26"/>
      <c r="IJ171" s="26"/>
      <c r="IK171" s="26"/>
      <c r="IL171" s="26"/>
      <c r="IM171" s="26"/>
    </row>
    <row r="172" spans="1:247" s="53" customFormat="1" ht="31.5">
      <c r="A172" s="45">
        <f t="shared" si="8"/>
        <v>163</v>
      </c>
      <c r="B172" s="107" t="s">
        <v>159</v>
      </c>
      <c r="C172" s="19"/>
      <c r="D172" s="45">
        <v>2010</v>
      </c>
      <c r="E172" s="45" t="s">
        <v>534</v>
      </c>
      <c r="F172" s="45">
        <v>2</v>
      </c>
      <c r="G172" s="126">
        <f t="shared" si="7"/>
        <v>45000000</v>
      </c>
      <c r="H172" s="36">
        <v>90000000</v>
      </c>
      <c r="I172" s="29">
        <f>H172-W172</f>
        <v>18000000</v>
      </c>
      <c r="J172" s="20">
        <v>1</v>
      </c>
      <c r="K172" s="22">
        <f>H172</f>
        <v>90000000</v>
      </c>
      <c r="L172" s="29">
        <f>I172</f>
        <v>18000000</v>
      </c>
      <c r="M172" s="30"/>
      <c r="N172" s="30"/>
      <c r="O172" s="30"/>
      <c r="P172" s="19"/>
      <c r="Q172" s="42"/>
      <c r="R172" s="19">
        <v>10</v>
      </c>
      <c r="S172" s="31">
        <f>100%/R172</f>
        <v>0.1</v>
      </c>
      <c r="T172" s="32">
        <f>H172/R172</f>
        <v>9000000</v>
      </c>
      <c r="U172" s="19">
        <f>2018-D172</f>
        <v>8</v>
      </c>
      <c r="V172" s="19"/>
      <c r="W172" s="33">
        <f>T172*U172</f>
        <v>72000000</v>
      </c>
      <c r="X172" s="26">
        <f>IF(I172&lt;0,0,I172)</f>
        <v>18000000</v>
      </c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6"/>
      <c r="DI172" s="26"/>
      <c r="DJ172" s="26"/>
      <c r="DK172" s="26"/>
      <c r="DL172" s="26"/>
      <c r="DM172" s="26"/>
      <c r="DN172" s="26"/>
      <c r="DO172" s="26"/>
      <c r="DP172" s="26"/>
      <c r="DQ172" s="26"/>
      <c r="DR172" s="26"/>
      <c r="DS172" s="26"/>
      <c r="DT172" s="26"/>
      <c r="DU172" s="26"/>
      <c r="DV172" s="26"/>
      <c r="DW172" s="26"/>
      <c r="DX172" s="26"/>
      <c r="DY172" s="26"/>
      <c r="DZ172" s="26"/>
      <c r="EA172" s="26"/>
      <c r="EB172" s="26"/>
      <c r="EC172" s="26"/>
      <c r="ED172" s="26"/>
      <c r="EE172" s="26"/>
      <c r="EF172" s="26"/>
      <c r="EG172" s="26"/>
      <c r="EH172" s="26"/>
      <c r="EI172" s="26"/>
      <c r="EJ172" s="26"/>
      <c r="EK172" s="26"/>
      <c r="EL172" s="26"/>
      <c r="EM172" s="26"/>
      <c r="EN172" s="26"/>
      <c r="EO172" s="26"/>
      <c r="EP172" s="26"/>
      <c r="EQ172" s="26"/>
      <c r="ER172" s="26"/>
      <c r="ES172" s="26"/>
      <c r="ET172" s="26"/>
      <c r="EU172" s="26"/>
      <c r="EV172" s="26"/>
      <c r="EW172" s="26"/>
      <c r="EX172" s="26"/>
      <c r="EY172" s="26"/>
      <c r="EZ172" s="26"/>
      <c r="FA172" s="26"/>
      <c r="FB172" s="26"/>
      <c r="FC172" s="26"/>
      <c r="FD172" s="26"/>
      <c r="FE172" s="26"/>
      <c r="FF172" s="26"/>
      <c r="FG172" s="26"/>
      <c r="FH172" s="26"/>
      <c r="FI172" s="26"/>
      <c r="FJ172" s="26"/>
      <c r="FK172" s="26"/>
      <c r="FL172" s="26"/>
      <c r="FM172" s="26"/>
      <c r="FN172" s="26"/>
      <c r="FO172" s="26"/>
      <c r="FP172" s="26"/>
      <c r="FQ172" s="26"/>
      <c r="FR172" s="26"/>
      <c r="FS172" s="26"/>
      <c r="FT172" s="26"/>
      <c r="FU172" s="26"/>
      <c r="FV172" s="26"/>
      <c r="FW172" s="26"/>
      <c r="FX172" s="26"/>
      <c r="FY172" s="26"/>
      <c r="FZ172" s="26"/>
      <c r="GA172" s="26"/>
      <c r="GB172" s="26"/>
      <c r="GC172" s="26"/>
      <c r="GD172" s="26"/>
      <c r="GE172" s="26"/>
      <c r="GF172" s="26"/>
      <c r="GG172" s="26"/>
      <c r="GH172" s="26"/>
      <c r="GI172" s="26"/>
      <c r="GJ172" s="26"/>
      <c r="GK172" s="26"/>
      <c r="GL172" s="26"/>
      <c r="GM172" s="26"/>
      <c r="GN172" s="26"/>
      <c r="GO172" s="26"/>
      <c r="GP172" s="26"/>
      <c r="GQ172" s="26"/>
      <c r="GR172" s="26"/>
      <c r="GS172" s="26"/>
      <c r="GT172" s="26"/>
      <c r="GU172" s="26"/>
      <c r="GV172" s="26"/>
      <c r="GW172" s="26"/>
      <c r="GX172" s="26"/>
      <c r="GY172" s="26"/>
      <c r="GZ172" s="26"/>
      <c r="HA172" s="26"/>
      <c r="HB172" s="26"/>
      <c r="HC172" s="26"/>
      <c r="HD172" s="26"/>
      <c r="HE172" s="26"/>
      <c r="HF172" s="26"/>
      <c r="HG172" s="26"/>
      <c r="HH172" s="26"/>
      <c r="HI172" s="26"/>
      <c r="HJ172" s="26"/>
      <c r="HK172" s="26"/>
      <c r="HL172" s="26"/>
      <c r="HM172" s="26"/>
      <c r="HN172" s="26"/>
      <c r="HO172" s="26"/>
      <c r="HP172" s="26"/>
      <c r="HQ172" s="26"/>
      <c r="HR172" s="26"/>
      <c r="HS172" s="26"/>
      <c r="HT172" s="26"/>
      <c r="HU172" s="26"/>
      <c r="HV172" s="26"/>
      <c r="HW172" s="26"/>
      <c r="HX172" s="26"/>
      <c r="HY172" s="26"/>
      <c r="HZ172" s="26"/>
      <c r="IA172" s="26"/>
      <c r="IB172" s="26"/>
      <c r="IC172" s="26"/>
      <c r="ID172" s="26"/>
      <c r="IE172" s="26"/>
      <c r="IF172" s="26"/>
      <c r="IG172" s="26"/>
      <c r="IH172" s="26"/>
      <c r="II172" s="26"/>
      <c r="IJ172" s="26"/>
      <c r="IK172" s="26"/>
      <c r="IL172" s="26"/>
      <c r="IM172" s="26"/>
    </row>
    <row r="173" spans="1:247" s="53" customFormat="1">
      <c r="A173" s="45">
        <f t="shared" si="8"/>
        <v>164</v>
      </c>
      <c r="B173" s="108" t="s">
        <v>160</v>
      </c>
      <c r="C173" s="39"/>
      <c r="D173" s="45">
        <v>2015</v>
      </c>
      <c r="E173" s="45" t="s">
        <v>534</v>
      </c>
      <c r="F173" s="45">
        <v>6</v>
      </c>
      <c r="G173" s="126">
        <f t="shared" si="7"/>
        <v>45283350</v>
      </c>
      <c r="H173" s="36">
        <v>271700100</v>
      </c>
      <c r="I173" s="29">
        <f>H173-W173</f>
        <v>190190070</v>
      </c>
      <c r="J173" s="20">
        <f>F173</f>
        <v>6</v>
      </c>
      <c r="K173" s="40">
        <f>H173</f>
        <v>271700100</v>
      </c>
      <c r="L173" s="29">
        <f>I173</f>
        <v>190190070</v>
      </c>
      <c r="M173" s="30"/>
      <c r="N173" s="30"/>
      <c r="O173" s="30"/>
      <c r="P173" s="41"/>
      <c r="Q173" s="42"/>
      <c r="R173" s="19">
        <v>10</v>
      </c>
      <c r="S173" s="31">
        <f>100%/R173</f>
        <v>0.1</v>
      </c>
      <c r="T173" s="32">
        <f>H173/R173</f>
        <v>27170010</v>
      </c>
      <c r="U173" s="19">
        <f>2018-D173</f>
        <v>3</v>
      </c>
      <c r="V173" s="19"/>
      <c r="W173" s="33">
        <f>T173*U173</f>
        <v>81510030</v>
      </c>
      <c r="X173" s="26">
        <f>IF(I173&lt;0,0,I173)</f>
        <v>190190070</v>
      </c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6"/>
      <c r="DF173" s="26"/>
      <c r="DG173" s="26"/>
      <c r="DH173" s="26"/>
      <c r="DI173" s="26"/>
      <c r="DJ173" s="26"/>
      <c r="DK173" s="26"/>
      <c r="DL173" s="26"/>
      <c r="DM173" s="26"/>
      <c r="DN173" s="26"/>
      <c r="DO173" s="26"/>
      <c r="DP173" s="26"/>
      <c r="DQ173" s="26"/>
      <c r="DR173" s="26"/>
      <c r="DS173" s="26"/>
      <c r="DT173" s="26"/>
      <c r="DU173" s="26"/>
      <c r="DV173" s="26"/>
      <c r="DW173" s="26"/>
      <c r="DX173" s="26"/>
      <c r="DY173" s="26"/>
      <c r="DZ173" s="26"/>
      <c r="EA173" s="26"/>
      <c r="EB173" s="26"/>
      <c r="EC173" s="26"/>
      <c r="ED173" s="26"/>
      <c r="EE173" s="26"/>
      <c r="EF173" s="26"/>
      <c r="EG173" s="26"/>
      <c r="EH173" s="26"/>
      <c r="EI173" s="26"/>
      <c r="EJ173" s="26"/>
      <c r="EK173" s="26"/>
      <c r="EL173" s="26"/>
      <c r="EM173" s="26"/>
      <c r="EN173" s="26"/>
      <c r="EO173" s="26"/>
      <c r="EP173" s="26"/>
      <c r="EQ173" s="26"/>
      <c r="ER173" s="26"/>
      <c r="ES173" s="26"/>
      <c r="ET173" s="26"/>
      <c r="EU173" s="26"/>
      <c r="EV173" s="26"/>
      <c r="EW173" s="26"/>
      <c r="EX173" s="26"/>
      <c r="EY173" s="26"/>
      <c r="EZ173" s="26"/>
      <c r="FA173" s="26"/>
      <c r="FB173" s="26"/>
      <c r="FC173" s="26"/>
      <c r="FD173" s="26"/>
      <c r="FE173" s="26"/>
      <c r="FF173" s="26"/>
      <c r="FG173" s="26"/>
      <c r="FH173" s="26"/>
      <c r="FI173" s="26"/>
      <c r="FJ173" s="26"/>
      <c r="FK173" s="26"/>
      <c r="FL173" s="26"/>
      <c r="FM173" s="26"/>
      <c r="FN173" s="26"/>
      <c r="FO173" s="26"/>
      <c r="FP173" s="26"/>
      <c r="FQ173" s="26"/>
      <c r="FR173" s="26"/>
      <c r="FS173" s="26"/>
      <c r="FT173" s="26"/>
      <c r="FU173" s="26"/>
      <c r="FV173" s="26"/>
      <c r="FW173" s="26"/>
      <c r="FX173" s="26"/>
      <c r="FY173" s="26"/>
      <c r="FZ173" s="26"/>
      <c r="GA173" s="26"/>
      <c r="GB173" s="26"/>
      <c r="GC173" s="26"/>
      <c r="GD173" s="26"/>
      <c r="GE173" s="26"/>
      <c r="GF173" s="26"/>
      <c r="GG173" s="26"/>
      <c r="GH173" s="26"/>
      <c r="GI173" s="26"/>
      <c r="GJ173" s="26"/>
      <c r="GK173" s="26"/>
      <c r="GL173" s="26"/>
      <c r="GM173" s="26"/>
      <c r="GN173" s="26"/>
      <c r="GO173" s="26"/>
      <c r="GP173" s="26"/>
      <c r="GQ173" s="26"/>
      <c r="GR173" s="26"/>
      <c r="GS173" s="26"/>
      <c r="GT173" s="26"/>
      <c r="GU173" s="26"/>
      <c r="GV173" s="26"/>
      <c r="GW173" s="26"/>
      <c r="GX173" s="26"/>
      <c r="GY173" s="26"/>
      <c r="GZ173" s="26"/>
      <c r="HA173" s="26"/>
      <c r="HB173" s="26"/>
      <c r="HC173" s="26"/>
      <c r="HD173" s="26"/>
      <c r="HE173" s="26"/>
      <c r="HF173" s="26"/>
      <c r="HG173" s="26"/>
      <c r="HH173" s="26"/>
      <c r="HI173" s="26"/>
      <c r="HJ173" s="26"/>
      <c r="HK173" s="26"/>
      <c r="HL173" s="26"/>
      <c r="HM173" s="26"/>
      <c r="HN173" s="26"/>
      <c r="HO173" s="26"/>
      <c r="HP173" s="26"/>
      <c r="HQ173" s="26"/>
      <c r="HR173" s="26"/>
      <c r="HS173" s="26"/>
      <c r="HT173" s="26"/>
      <c r="HU173" s="26"/>
      <c r="HV173" s="26"/>
      <c r="HW173" s="26"/>
      <c r="HX173" s="26"/>
      <c r="HY173" s="26"/>
      <c r="HZ173" s="26"/>
      <c r="IA173" s="26"/>
      <c r="IB173" s="26"/>
      <c r="IC173" s="26"/>
      <c r="ID173" s="26"/>
      <c r="IE173" s="26"/>
      <c r="IF173" s="26"/>
      <c r="IG173" s="26"/>
      <c r="IH173" s="26"/>
      <c r="II173" s="26"/>
      <c r="IJ173" s="26"/>
      <c r="IK173" s="26"/>
      <c r="IL173" s="26"/>
      <c r="IM173" s="26"/>
    </row>
    <row r="174" spans="1:247" s="53" customFormat="1">
      <c r="A174" s="45">
        <f t="shared" si="8"/>
        <v>165</v>
      </c>
      <c r="B174" s="108" t="s">
        <v>161</v>
      </c>
      <c r="C174" s="39"/>
      <c r="D174" s="45">
        <v>2015</v>
      </c>
      <c r="E174" s="45" t="s">
        <v>534</v>
      </c>
      <c r="F174" s="45">
        <v>2</v>
      </c>
      <c r="G174" s="126">
        <f t="shared" si="7"/>
        <v>58928100</v>
      </c>
      <c r="H174" s="36">
        <v>117856200</v>
      </c>
      <c r="I174" s="29">
        <f>H174-W174</f>
        <v>82499340</v>
      </c>
      <c r="J174" s="20">
        <f>F174</f>
        <v>2</v>
      </c>
      <c r="K174" s="40">
        <f>H174</f>
        <v>117856200</v>
      </c>
      <c r="L174" s="29">
        <f>I174</f>
        <v>82499340</v>
      </c>
      <c r="M174" s="30"/>
      <c r="N174" s="30"/>
      <c r="O174" s="30"/>
      <c r="P174" s="41"/>
      <c r="Q174" s="42"/>
      <c r="R174" s="19">
        <v>10</v>
      </c>
      <c r="S174" s="31">
        <f>100%/R174</f>
        <v>0.1</v>
      </c>
      <c r="T174" s="32">
        <f>H174/R174</f>
        <v>11785620</v>
      </c>
      <c r="U174" s="19">
        <f>2018-D174</f>
        <v>3</v>
      </c>
      <c r="V174" s="19"/>
      <c r="W174" s="33">
        <f>T174*U174</f>
        <v>35356860</v>
      </c>
      <c r="X174" s="26">
        <f>IF(I174&lt;0,0,I174)</f>
        <v>82499340</v>
      </c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6"/>
      <c r="DI174" s="26"/>
      <c r="DJ174" s="26"/>
      <c r="DK174" s="26"/>
      <c r="DL174" s="26"/>
      <c r="DM174" s="26"/>
      <c r="DN174" s="26"/>
      <c r="DO174" s="26"/>
      <c r="DP174" s="26"/>
      <c r="DQ174" s="26"/>
      <c r="DR174" s="26"/>
      <c r="DS174" s="26"/>
      <c r="DT174" s="26"/>
      <c r="DU174" s="26"/>
      <c r="DV174" s="26"/>
      <c r="DW174" s="26"/>
      <c r="DX174" s="26"/>
      <c r="DY174" s="26"/>
      <c r="DZ174" s="26"/>
      <c r="EA174" s="26"/>
      <c r="EB174" s="26"/>
      <c r="EC174" s="26"/>
      <c r="ED174" s="26"/>
      <c r="EE174" s="26"/>
      <c r="EF174" s="26"/>
      <c r="EG174" s="26"/>
      <c r="EH174" s="26"/>
      <c r="EI174" s="26"/>
      <c r="EJ174" s="26"/>
      <c r="EK174" s="26"/>
      <c r="EL174" s="26"/>
      <c r="EM174" s="26"/>
      <c r="EN174" s="26"/>
      <c r="EO174" s="26"/>
      <c r="EP174" s="26"/>
      <c r="EQ174" s="26"/>
      <c r="ER174" s="26"/>
      <c r="ES174" s="26"/>
      <c r="ET174" s="26"/>
      <c r="EU174" s="26"/>
      <c r="EV174" s="26"/>
      <c r="EW174" s="26"/>
      <c r="EX174" s="26"/>
      <c r="EY174" s="26"/>
      <c r="EZ174" s="26"/>
      <c r="FA174" s="26"/>
      <c r="FB174" s="26"/>
      <c r="FC174" s="26"/>
      <c r="FD174" s="26"/>
      <c r="FE174" s="26"/>
      <c r="FF174" s="26"/>
      <c r="FG174" s="26"/>
      <c r="FH174" s="26"/>
      <c r="FI174" s="26"/>
      <c r="FJ174" s="26"/>
      <c r="FK174" s="26"/>
      <c r="FL174" s="26"/>
      <c r="FM174" s="26"/>
      <c r="FN174" s="26"/>
      <c r="FO174" s="26"/>
      <c r="FP174" s="26"/>
      <c r="FQ174" s="26"/>
      <c r="FR174" s="26"/>
      <c r="FS174" s="26"/>
      <c r="FT174" s="26"/>
      <c r="FU174" s="26"/>
      <c r="FV174" s="26"/>
      <c r="FW174" s="26"/>
      <c r="FX174" s="26"/>
      <c r="FY174" s="26"/>
      <c r="FZ174" s="26"/>
      <c r="GA174" s="26"/>
      <c r="GB174" s="26"/>
      <c r="GC174" s="26"/>
      <c r="GD174" s="26"/>
      <c r="GE174" s="26"/>
      <c r="GF174" s="26"/>
      <c r="GG174" s="26"/>
      <c r="GH174" s="26"/>
      <c r="GI174" s="26"/>
      <c r="GJ174" s="26"/>
      <c r="GK174" s="26"/>
      <c r="GL174" s="26"/>
      <c r="GM174" s="26"/>
      <c r="GN174" s="26"/>
      <c r="GO174" s="26"/>
      <c r="GP174" s="26"/>
      <c r="GQ174" s="26"/>
      <c r="GR174" s="26"/>
      <c r="GS174" s="26"/>
      <c r="GT174" s="26"/>
      <c r="GU174" s="26"/>
      <c r="GV174" s="26"/>
      <c r="GW174" s="26"/>
      <c r="GX174" s="26"/>
      <c r="GY174" s="26"/>
      <c r="GZ174" s="26"/>
      <c r="HA174" s="26"/>
      <c r="HB174" s="26"/>
      <c r="HC174" s="26"/>
      <c r="HD174" s="26"/>
      <c r="HE174" s="26"/>
      <c r="HF174" s="26"/>
      <c r="HG174" s="26"/>
      <c r="HH174" s="26"/>
      <c r="HI174" s="26"/>
      <c r="HJ174" s="26"/>
      <c r="HK174" s="26"/>
      <c r="HL174" s="26"/>
      <c r="HM174" s="26"/>
      <c r="HN174" s="26"/>
      <c r="HO174" s="26"/>
      <c r="HP174" s="26"/>
      <c r="HQ174" s="26"/>
      <c r="HR174" s="26"/>
      <c r="HS174" s="26"/>
      <c r="HT174" s="26"/>
      <c r="HU174" s="26"/>
      <c r="HV174" s="26"/>
      <c r="HW174" s="26"/>
      <c r="HX174" s="26"/>
      <c r="HY174" s="26"/>
      <c r="HZ174" s="26"/>
      <c r="IA174" s="26"/>
      <c r="IB174" s="26"/>
      <c r="IC174" s="26"/>
      <c r="ID174" s="26"/>
      <c r="IE174" s="26"/>
      <c r="IF174" s="26"/>
      <c r="IG174" s="26"/>
      <c r="IH174" s="26"/>
      <c r="II174" s="26"/>
      <c r="IJ174" s="26"/>
      <c r="IK174" s="26"/>
      <c r="IL174" s="26"/>
      <c r="IM174" s="26"/>
    </row>
    <row r="175" spans="1:247" s="53" customFormat="1" ht="31.5">
      <c r="A175" s="45">
        <f t="shared" si="8"/>
        <v>166</v>
      </c>
      <c r="B175" s="108" t="s">
        <v>162</v>
      </c>
      <c r="C175" s="39"/>
      <c r="D175" s="45">
        <v>2015</v>
      </c>
      <c r="E175" s="45" t="s">
        <v>534</v>
      </c>
      <c r="F175" s="45">
        <v>2</v>
      </c>
      <c r="G175" s="126">
        <f t="shared" si="7"/>
        <v>260129100</v>
      </c>
      <c r="H175" s="36">
        <v>520258200</v>
      </c>
      <c r="I175" s="29">
        <f>H175-W175</f>
        <v>364180740</v>
      </c>
      <c r="J175" s="20">
        <f>F175</f>
        <v>2</v>
      </c>
      <c r="K175" s="40">
        <f>H175</f>
        <v>520258200</v>
      </c>
      <c r="L175" s="29">
        <f>I175</f>
        <v>364180740</v>
      </c>
      <c r="M175" s="30"/>
      <c r="N175" s="30"/>
      <c r="O175" s="30"/>
      <c r="P175" s="41"/>
      <c r="Q175" s="42"/>
      <c r="R175" s="19">
        <v>10</v>
      </c>
      <c r="S175" s="31">
        <f>100%/R175</f>
        <v>0.1</v>
      </c>
      <c r="T175" s="32">
        <f>H175/R175</f>
        <v>52025820</v>
      </c>
      <c r="U175" s="19">
        <f>2018-D175</f>
        <v>3</v>
      </c>
      <c r="V175" s="19"/>
      <c r="W175" s="33">
        <f>T175*U175</f>
        <v>156077460</v>
      </c>
      <c r="X175" s="26">
        <f>IF(I175&lt;0,0,I175)</f>
        <v>364180740</v>
      </c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6"/>
      <c r="DI175" s="26"/>
      <c r="DJ175" s="26"/>
      <c r="DK175" s="26"/>
      <c r="DL175" s="26"/>
      <c r="DM175" s="26"/>
      <c r="DN175" s="26"/>
      <c r="DO175" s="26"/>
      <c r="DP175" s="26"/>
      <c r="DQ175" s="26"/>
      <c r="DR175" s="26"/>
      <c r="DS175" s="26"/>
      <c r="DT175" s="26"/>
      <c r="DU175" s="26"/>
      <c r="DV175" s="26"/>
      <c r="DW175" s="26"/>
      <c r="DX175" s="26"/>
      <c r="DY175" s="26"/>
      <c r="DZ175" s="26"/>
      <c r="EA175" s="26"/>
      <c r="EB175" s="26"/>
      <c r="EC175" s="26"/>
      <c r="ED175" s="26"/>
      <c r="EE175" s="26"/>
      <c r="EF175" s="26"/>
      <c r="EG175" s="26"/>
      <c r="EH175" s="26"/>
      <c r="EI175" s="26"/>
      <c r="EJ175" s="26"/>
      <c r="EK175" s="26"/>
      <c r="EL175" s="26"/>
      <c r="EM175" s="26"/>
      <c r="EN175" s="26"/>
      <c r="EO175" s="26"/>
      <c r="EP175" s="26"/>
      <c r="EQ175" s="26"/>
      <c r="ER175" s="26"/>
      <c r="ES175" s="26"/>
      <c r="ET175" s="26"/>
      <c r="EU175" s="26"/>
      <c r="EV175" s="26"/>
      <c r="EW175" s="26"/>
      <c r="EX175" s="26"/>
      <c r="EY175" s="26"/>
      <c r="EZ175" s="26"/>
      <c r="FA175" s="26"/>
      <c r="FB175" s="26"/>
      <c r="FC175" s="26"/>
      <c r="FD175" s="26"/>
      <c r="FE175" s="26"/>
      <c r="FF175" s="26"/>
      <c r="FG175" s="26"/>
      <c r="FH175" s="26"/>
      <c r="FI175" s="26"/>
      <c r="FJ175" s="26"/>
      <c r="FK175" s="26"/>
      <c r="FL175" s="26"/>
      <c r="FM175" s="26"/>
      <c r="FN175" s="26"/>
      <c r="FO175" s="26"/>
      <c r="FP175" s="26"/>
      <c r="FQ175" s="26"/>
      <c r="FR175" s="26"/>
      <c r="FS175" s="26"/>
      <c r="FT175" s="26"/>
      <c r="FU175" s="26"/>
      <c r="FV175" s="26"/>
      <c r="FW175" s="26"/>
      <c r="FX175" s="26"/>
      <c r="FY175" s="26"/>
      <c r="FZ175" s="26"/>
      <c r="GA175" s="26"/>
      <c r="GB175" s="26"/>
      <c r="GC175" s="26"/>
      <c r="GD175" s="26"/>
      <c r="GE175" s="26"/>
      <c r="GF175" s="26"/>
      <c r="GG175" s="26"/>
      <c r="GH175" s="26"/>
      <c r="GI175" s="26"/>
      <c r="GJ175" s="26"/>
      <c r="GK175" s="26"/>
      <c r="GL175" s="26"/>
      <c r="GM175" s="26"/>
      <c r="GN175" s="26"/>
      <c r="GO175" s="26"/>
      <c r="GP175" s="26"/>
      <c r="GQ175" s="26"/>
      <c r="GR175" s="26"/>
      <c r="GS175" s="26"/>
      <c r="GT175" s="26"/>
      <c r="GU175" s="26"/>
      <c r="GV175" s="26"/>
      <c r="GW175" s="26"/>
      <c r="GX175" s="26"/>
      <c r="GY175" s="26"/>
      <c r="GZ175" s="26"/>
      <c r="HA175" s="26"/>
      <c r="HB175" s="26"/>
      <c r="HC175" s="26"/>
      <c r="HD175" s="26"/>
      <c r="HE175" s="26"/>
      <c r="HF175" s="26"/>
      <c r="HG175" s="26"/>
      <c r="HH175" s="26"/>
      <c r="HI175" s="26"/>
      <c r="HJ175" s="26"/>
      <c r="HK175" s="26"/>
      <c r="HL175" s="26"/>
      <c r="HM175" s="26"/>
      <c r="HN175" s="26"/>
      <c r="HO175" s="26"/>
      <c r="HP175" s="26"/>
      <c r="HQ175" s="26"/>
      <c r="HR175" s="26"/>
      <c r="HS175" s="26"/>
      <c r="HT175" s="26"/>
      <c r="HU175" s="26"/>
      <c r="HV175" s="26"/>
      <c r="HW175" s="26"/>
      <c r="HX175" s="26"/>
      <c r="HY175" s="26"/>
      <c r="HZ175" s="26"/>
      <c r="IA175" s="26"/>
      <c r="IB175" s="26"/>
      <c r="IC175" s="26"/>
      <c r="ID175" s="26"/>
      <c r="IE175" s="26"/>
      <c r="IF175" s="26"/>
      <c r="IG175" s="26"/>
      <c r="IH175" s="26"/>
      <c r="II175" s="26"/>
      <c r="IJ175" s="26"/>
      <c r="IK175" s="26"/>
      <c r="IL175" s="26"/>
      <c r="IM175" s="26"/>
    </row>
    <row r="176" spans="1:247" s="53" customFormat="1" ht="31.5">
      <c r="A176" s="45">
        <f t="shared" si="8"/>
        <v>167</v>
      </c>
      <c r="B176" s="108" t="s">
        <v>163</v>
      </c>
      <c r="C176" s="39"/>
      <c r="D176" s="45">
        <v>2015</v>
      </c>
      <c r="E176" s="45" t="s">
        <v>534</v>
      </c>
      <c r="F176" s="45">
        <v>10</v>
      </c>
      <c r="G176" s="126">
        <f t="shared" si="7"/>
        <v>108617250</v>
      </c>
      <c r="H176" s="36">
        <v>1086172500</v>
      </c>
      <c r="I176" s="29">
        <f>H176-W176</f>
        <v>760320750</v>
      </c>
      <c r="J176" s="20">
        <f>F176</f>
        <v>10</v>
      </c>
      <c r="K176" s="40">
        <f>H176</f>
        <v>1086172500</v>
      </c>
      <c r="L176" s="29">
        <f>I176</f>
        <v>760320750</v>
      </c>
      <c r="M176" s="30"/>
      <c r="N176" s="30"/>
      <c r="O176" s="30"/>
      <c r="P176" s="41"/>
      <c r="Q176" s="42"/>
      <c r="R176" s="19">
        <v>10</v>
      </c>
      <c r="S176" s="31">
        <f>100%/R176</f>
        <v>0.1</v>
      </c>
      <c r="T176" s="32">
        <f>H176/R176</f>
        <v>108617250</v>
      </c>
      <c r="U176" s="19">
        <f>2018-D176</f>
        <v>3</v>
      </c>
      <c r="V176" s="19"/>
      <c r="W176" s="33">
        <f>T176*U176</f>
        <v>325851750</v>
      </c>
      <c r="X176" s="26">
        <f>IF(I176&lt;0,0,I176)</f>
        <v>760320750</v>
      </c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6"/>
      <c r="DI176" s="26"/>
      <c r="DJ176" s="26"/>
      <c r="DK176" s="26"/>
      <c r="DL176" s="26"/>
      <c r="DM176" s="26"/>
      <c r="DN176" s="26"/>
      <c r="DO176" s="26"/>
      <c r="DP176" s="26"/>
      <c r="DQ176" s="26"/>
      <c r="DR176" s="26"/>
      <c r="DS176" s="26"/>
      <c r="DT176" s="26"/>
      <c r="DU176" s="26"/>
      <c r="DV176" s="26"/>
      <c r="DW176" s="26"/>
      <c r="DX176" s="26"/>
      <c r="DY176" s="26"/>
      <c r="DZ176" s="26"/>
      <c r="EA176" s="26"/>
      <c r="EB176" s="26"/>
      <c r="EC176" s="26"/>
      <c r="ED176" s="26"/>
      <c r="EE176" s="26"/>
      <c r="EF176" s="26"/>
      <c r="EG176" s="26"/>
      <c r="EH176" s="26"/>
      <c r="EI176" s="26"/>
      <c r="EJ176" s="26"/>
      <c r="EK176" s="26"/>
      <c r="EL176" s="26"/>
      <c r="EM176" s="26"/>
      <c r="EN176" s="26"/>
      <c r="EO176" s="26"/>
      <c r="EP176" s="26"/>
      <c r="EQ176" s="26"/>
      <c r="ER176" s="26"/>
      <c r="ES176" s="26"/>
      <c r="ET176" s="26"/>
      <c r="EU176" s="26"/>
      <c r="EV176" s="26"/>
      <c r="EW176" s="26"/>
      <c r="EX176" s="26"/>
      <c r="EY176" s="26"/>
      <c r="EZ176" s="26"/>
      <c r="FA176" s="26"/>
      <c r="FB176" s="26"/>
      <c r="FC176" s="26"/>
      <c r="FD176" s="26"/>
      <c r="FE176" s="26"/>
      <c r="FF176" s="26"/>
      <c r="FG176" s="26"/>
      <c r="FH176" s="26"/>
      <c r="FI176" s="26"/>
      <c r="FJ176" s="26"/>
      <c r="FK176" s="26"/>
      <c r="FL176" s="26"/>
      <c r="FM176" s="26"/>
      <c r="FN176" s="26"/>
      <c r="FO176" s="26"/>
      <c r="FP176" s="26"/>
      <c r="FQ176" s="26"/>
      <c r="FR176" s="26"/>
      <c r="FS176" s="26"/>
      <c r="FT176" s="26"/>
      <c r="FU176" s="26"/>
      <c r="FV176" s="26"/>
      <c r="FW176" s="26"/>
      <c r="FX176" s="26"/>
      <c r="FY176" s="26"/>
      <c r="FZ176" s="26"/>
      <c r="GA176" s="26"/>
      <c r="GB176" s="26"/>
      <c r="GC176" s="26"/>
      <c r="GD176" s="26"/>
      <c r="GE176" s="26"/>
      <c r="GF176" s="26"/>
      <c r="GG176" s="26"/>
      <c r="GH176" s="26"/>
      <c r="GI176" s="26"/>
      <c r="GJ176" s="26"/>
      <c r="GK176" s="26"/>
      <c r="GL176" s="26"/>
      <c r="GM176" s="26"/>
      <c r="GN176" s="26"/>
      <c r="GO176" s="26"/>
      <c r="GP176" s="26"/>
      <c r="GQ176" s="26"/>
      <c r="GR176" s="26"/>
      <c r="GS176" s="26"/>
      <c r="GT176" s="26"/>
      <c r="GU176" s="26"/>
      <c r="GV176" s="26"/>
      <c r="GW176" s="26"/>
      <c r="GX176" s="26"/>
      <c r="GY176" s="26"/>
      <c r="GZ176" s="26"/>
      <c r="HA176" s="26"/>
      <c r="HB176" s="26"/>
      <c r="HC176" s="26"/>
      <c r="HD176" s="26"/>
      <c r="HE176" s="26"/>
      <c r="HF176" s="26"/>
      <c r="HG176" s="26"/>
      <c r="HH176" s="26"/>
      <c r="HI176" s="26"/>
      <c r="HJ176" s="26"/>
      <c r="HK176" s="26"/>
      <c r="HL176" s="26"/>
      <c r="HM176" s="26"/>
      <c r="HN176" s="26"/>
      <c r="HO176" s="26"/>
      <c r="HP176" s="26"/>
      <c r="HQ176" s="26"/>
      <c r="HR176" s="26"/>
      <c r="HS176" s="26"/>
      <c r="HT176" s="26"/>
      <c r="HU176" s="26"/>
      <c r="HV176" s="26"/>
      <c r="HW176" s="26"/>
      <c r="HX176" s="26"/>
      <c r="HY176" s="26"/>
      <c r="HZ176" s="26"/>
      <c r="IA176" s="26"/>
      <c r="IB176" s="26"/>
      <c r="IC176" s="26"/>
      <c r="ID176" s="26"/>
      <c r="IE176" s="26"/>
      <c r="IF176" s="26"/>
      <c r="IG176" s="26"/>
      <c r="IH176" s="26"/>
      <c r="II176" s="26"/>
      <c r="IJ176" s="26"/>
      <c r="IK176" s="26"/>
      <c r="IL176" s="26"/>
      <c r="IM176" s="26"/>
    </row>
    <row r="177" spans="1:247">
      <c r="A177" s="45">
        <f t="shared" si="8"/>
        <v>168</v>
      </c>
      <c r="B177" s="107" t="s">
        <v>164</v>
      </c>
      <c r="C177" s="19"/>
      <c r="D177" s="45">
        <v>2000</v>
      </c>
      <c r="E177" s="45" t="s">
        <v>534</v>
      </c>
      <c r="F177" s="45">
        <v>2</v>
      </c>
      <c r="G177" s="126">
        <f t="shared" si="7"/>
        <v>40005000</v>
      </c>
      <c r="H177" s="36">
        <v>80010000</v>
      </c>
      <c r="I177" s="29">
        <v>0</v>
      </c>
      <c r="J177" s="20">
        <v>1</v>
      </c>
      <c r="K177" s="22">
        <f>H177</f>
        <v>80010000</v>
      </c>
      <c r="L177" s="29">
        <f>I177</f>
        <v>0</v>
      </c>
      <c r="M177" s="30"/>
      <c r="N177" s="30"/>
      <c r="O177" s="30"/>
      <c r="P177" s="19"/>
      <c r="Q177" s="42"/>
      <c r="R177" s="19">
        <v>10</v>
      </c>
      <c r="S177" s="31">
        <f>100%/R177</f>
        <v>0.1</v>
      </c>
      <c r="T177" s="32">
        <f>H177/R177</f>
        <v>8001000</v>
      </c>
      <c r="U177" s="19">
        <f>2018-D177</f>
        <v>18</v>
      </c>
      <c r="V177" s="19"/>
      <c r="W177" s="33">
        <f>T177*U177</f>
        <v>144018000</v>
      </c>
      <c r="X177" s="26">
        <f>IF(I177&lt;0,0,I177)</f>
        <v>0</v>
      </c>
    </row>
    <row r="178" spans="1:247" ht="189">
      <c r="A178" s="45">
        <f t="shared" si="8"/>
        <v>169</v>
      </c>
      <c r="B178" s="107" t="s">
        <v>165</v>
      </c>
      <c r="C178" s="19"/>
      <c r="D178" s="45">
        <v>2003</v>
      </c>
      <c r="E178" s="45" t="s">
        <v>534</v>
      </c>
      <c r="F178" s="45">
        <v>17</v>
      </c>
      <c r="G178" s="126">
        <f t="shared" si="7"/>
        <v>27633313</v>
      </c>
      <c r="H178" s="36">
        <v>469766321</v>
      </c>
      <c r="I178" s="29">
        <v>0</v>
      </c>
      <c r="J178" s="20">
        <v>1</v>
      </c>
      <c r="K178" s="22">
        <f>H178</f>
        <v>469766321</v>
      </c>
      <c r="L178" s="29">
        <f>I178</f>
        <v>0</v>
      </c>
      <c r="M178" s="30"/>
      <c r="N178" s="30"/>
      <c r="O178" s="30"/>
      <c r="P178" s="19"/>
      <c r="Q178" s="42"/>
      <c r="R178" s="19">
        <v>10</v>
      </c>
      <c r="S178" s="31">
        <f>100%/R178</f>
        <v>0.1</v>
      </c>
      <c r="T178" s="32">
        <f>H178/R178</f>
        <v>46976632.100000001</v>
      </c>
      <c r="U178" s="19">
        <f>2018-D178</f>
        <v>15</v>
      </c>
      <c r="V178" s="19"/>
      <c r="W178" s="33">
        <f>T178*U178</f>
        <v>704649481.5</v>
      </c>
      <c r="X178" s="26">
        <f>IF(I178&lt;0,0,I178)</f>
        <v>0</v>
      </c>
    </row>
    <row r="179" spans="1:247" ht="48">
      <c r="A179" s="45">
        <f t="shared" si="8"/>
        <v>170</v>
      </c>
      <c r="B179" s="108" t="s">
        <v>166</v>
      </c>
      <c r="C179" s="127" t="s">
        <v>541</v>
      </c>
      <c r="D179" s="45">
        <v>2016</v>
      </c>
      <c r="E179" s="45" t="s">
        <v>534</v>
      </c>
      <c r="F179" s="45">
        <v>4</v>
      </c>
      <c r="G179" s="126">
        <f t="shared" si="7"/>
        <v>10200701</v>
      </c>
      <c r="H179" s="36">
        <v>40802804</v>
      </c>
      <c r="I179" s="29">
        <f>H179-W179</f>
        <v>30602103</v>
      </c>
      <c r="J179" s="20">
        <f>F179</f>
        <v>4</v>
      </c>
      <c r="K179" s="40">
        <f>H179</f>
        <v>40802804</v>
      </c>
      <c r="L179" s="29">
        <f>I179</f>
        <v>30602103</v>
      </c>
      <c r="M179" s="30"/>
      <c r="N179" s="30"/>
      <c r="O179" s="30"/>
      <c r="P179" s="41"/>
      <c r="Q179" s="42" t="s">
        <v>522</v>
      </c>
      <c r="R179" s="19">
        <v>8</v>
      </c>
      <c r="S179" s="31">
        <f>100%/R179</f>
        <v>0.125</v>
      </c>
      <c r="T179" s="32">
        <f>H179/R179</f>
        <v>5100350.5</v>
      </c>
      <c r="U179" s="19">
        <f>2018-D179</f>
        <v>2</v>
      </c>
      <c r="V179" s="19"/>
      <c r="W179" s="33">
        <f>T179*U179</f>
        <v>10200701</v>
      </c>
      <c r="X179" s="26">
        <f>IF(I179&lt;0,0,I179)</f>
        <v>30602103</v>
      </c>
    </row>
    <row r="180" spans="1:247" ht="48">
      <c r="A180" s="45">
        <f t="shared" si="8"/>
        <v>171</v>
      </c>
      <c r="B180" s="108" t="s">
        <v>167</v>
      </c>
      <c r="C180" s="127" t="s">
        <v>541</v>
      </c>
      <c r="D180" s="45">
        <v>2016</v>
      </c>
      <c r="E180" s="45" t="s">
        <v>534</v>
      </c>
      <c r="F180" s="45">
        <v>12</v>
      </c>
      <c r="G180" s="126">
        <f t="shared" si="7"/>
        <v>12075810</v>
      </c>
      <c r="H180" s="36">
        <v>144909720</v>
      </c>
      <c r="I180" s="29">
        <f>H180-W180</f>
        <v>108682290</v>
      </c>
      <c r="J180" s="20">
        <f>F180</f>
        <v>12</v>
      </c>
      <c r="K180" s="40">
        <f>H180</f>
        <v>144909720</v>
      </c>
      <c r="L180" s="29">
        <f>I180</f>
        <v>108682290</v>
      </c>
      <c r="M180" s="30"/>
      <c r="N180" s="30"/>
      <c r="O180" s="30"/>
      <c r="P180" s="41"/>
      <c r="Q180" s="42" t="s">
        <v>522</v>
      </c>
      <c r="R180" s="19">
        <v>8</v>
      </c>
      <c r="S180" s="31">
        <f>100%/R180</f>
        <v>0.125</v>
      </c>
      <c r="T180" s="32">
        <f>H180/R180</f>
        <v>18113715</v>
      </c>
      <c r="U180" s="19">
        <f>2018-D180</f>
        <v>2</v>
      </c>
      <c r="V180" s="19"/>
      <c r="W180" s="33">
        <f>T180*U180</f>
        <v>36227430</v>
      </c>
      <c r="X180" s="26">
        <f>IF(I180&lt;0,0,I180)</f>
        <v>108682290</v>
      </c>
    </row>
    <row r="181" spans="1:247" ht="48">
      <c r="A181" s="45">
        <f t="shared" si="8"/>
        <v>172</v>
      </c>
      <c r="B181" s="108" t="s">
        <v>168</v>
      </c>
      <c r="C181" s="127" t="s">
        <v>541</v>
      </c>
      <c r="D181" s="45">
        <v>2016</v>
      </c>
      <c r="E181" s="45" t="s">
        <v>534</v>
      </c>
      <c r="F181" s="45">
        <v>4</v>
      </c>
      <c r="G181" s="126">
        <f t="shared" si="7"/>
        <v>6125424</v>
      </c>
      <c r="H181" s="36">
        <v>24501696</v>
      </c>
      <c r="I181" s="29">
        <f>H181-W181</f>
        <v>18376272</v>
      </c>
      <c r="J181" s="20">
        <f>F181</f>
        <v>4</v>
      </c>
      <c r="K181" s="40">
        <f>H181</f>
        <v>24501696</v>
      </c>
      <c r="L181" s="29">
        <f>I181</f>
        <v>18376272</v>
      </c>
      <c r="M181" s="30"/>
      <c r="N181" s="30"/>
      <c r="O181" s="30"/>
      <c r="P181" s="41"/>
      <c r="Q181" s="42" t="s">
        <v>522</v>
      </c>
      <c r="R181" s="19">
        <v>8</v>
      </c>
      <c r="S181" s="31">
        <f>100%/R181</f>
        <v>0.125</v>
      </c>
      <c r="T181" s="32">
        <f>H181/R181</f>
        <v>3062712</v>
      </c>
      <c r="U181" s="19">
        <f>2018-D181</f>
        <v>2</v>
      </c>
      <c r="V181" s="19"/>
      <c r="W181" s="33">
        <f>T181*U181</f>
        <v>6125424</v>
      </c>
      <c r="X181" s="26">
        <f>IF(I181&lt;0,0,I181)</f>
        <v>18376272</v>
      </c>
    </row>
    <row r="182" spans="1:247">
      <c r="A182" s="45">
        <f t="shared" si="8"/>
        <v>173</v>
      </c>
      <c r="B182" s="107" t="s">
        <v>169</v>
      </c>
      <c r="C182" s="39"/>
      <c r="D182" s="45">
        <v>2010</v>
      </c>
      <c r="E182" s="45" t="s">
        <v>534</v>
      </c>
      <c r="F182" s="45">
        <v>5</v>
      </c>
      <c r="G182" s="126">
        <f t="shared" si="7"/>
        <v>19500000</v>
      </c>
      <c r="H182" s="36">
        <v>97500000</v>
      </c>
      <c r="I182" s="29">
        <f>H182-W182</f>
        <v>19500000</v>
      </c>
      <c r="J182" s="20">
        <v>1</v>
      </c>
      <c r="K182" s="40">
        <v>19500000</v>
      </c>
      <c r="L182" s="29">
        <f>I182</f>
        <v>19500000</v>
      </c>
      <c r="M182" s="30"/>
      <c r="N182" s="30"/>
      <c r="O182" s="30"/>
      <c r="P182" s="41"/>
      <c r="Q182" s="42"/>
      <c r="R182" s="19">
        <v>10</v>
      </c>
      <c r="S182" s="31">
        <f>100%/R182</f>
        <v>0.1</v>
      </c>
      <c r="T182" s="32">
        <f>H182/R182</f>
        <v>9750000</v>
      </c>
      <c r="U182" s="19">
        <f>2018-D182</f>
        <v>8</v>
      </c>
      <c r="V182" s="19"/>
      <c r="W182" s="33">
        <f>T182*U182</f>
        <v>78000000</v>
      </c>
      <c r="X182" s="26">
        <f>IF(I182&lt;0,0,I182)</f>
        <v>19500000</v>
      </c>
    </row>
    <row r="183" spans="1:247" ht="31.5">
      <c r="A183" s="45">
        <f t="shared" si="8"/>
        <v>174</v>
      </c>
      <c r="B183" s="107" t="s">
        <v>170</v>
      </c>
      <c r="C183" s="19"/>
      <c r="D183" s="45">
        <v>2011</v>
      </c>
      <c r="E183" s="45" t="s">
        <v>534</v>
      </c>
      <c r="F183" s="45">
        <v>1</v>
      </c>
      <c r="G183" s="126">
        <f t="shared" si="7"/>
        <v>35489000</v>
      </c>
      <c r="H183" s="35">
        <v>35489000</v>
      </c>
      <c r="I183" s="29">
        <f>H183-W183</f>
        <v>4436125</v>
      </c>
      <c r="J183" s="20">
        <v>1</v>
      </c>
      <c r="K183" s="22">
        <f>H183</f>
        <v>35489000</v>
      </c>
      <c r="L183" s="29">
        <f>I183</f>
        <v>4436125</v>
      </c>
      <c r="M183" s="30"/>
      <c r="N183" s="30"/>
      <c r="O183" s="30"/>
      <c r="P183" s="19"/>
      <c r="Q183" s="42"/>
      <c r="R183" s="19">
        <v>8</v>
      </c>
      <c r="S183" s="31">
        <f>100%/R183</f>
        <v>0.125</v>
      </c>
      <c r="T183" s="32">
        <f>H183/R183</f>
        <v>4436125</v>
      </c>
      <c r="U183" s="19">
        <f>2018-D183</f>
        <v>7</v>
      </c>
      <c r="V183" s="19"/>
      <c r="W183" s="33">
        <f>T183*U183</f>
        <v>31052875</v>
      </c>
      <c r="X183" s="26">
        <f>IF(I183&lt;0,0,I183)</f>
        <v>4436125</v>
      </c>
    </row>
    <row r="184" spans="1:247" ht="31.5">
      <c r="A184" s="45">
        <f t="shared" si="8"/>
        <v>175</v>
      </c>
      <c r="B184" s="107" t="s">
        <v>171</v>
      </c>
      <c r="C184" s="19"/>
      <c r="D184" s="45">
        <v>2010</v>
      </c>
      <c r="E184" s="45" t="s">
        <v>534</v>
      </c>
      <c r="F184" s="45">
        <v>3</v>
      </c>
      <c r="G184" s="126">
        <f t="shared" si="7"/>
        <v>14000000</v>
      </c>
      <c r="H184" s="35">
        <v>42000000</v>
      </c>
      <c r="I184" s="29">
        <f>H184-W184</f>
        <v>0</v>
      </c>
      <c r="J184" s="20">
        <v>1</v>
      </c>
      <c r="K184" s="22">
        <f>H184</f>
        <v>42000000</v>
      </c>
      <c r="L184" s="29">
        <f>I184</f>
        <v>0</v>
      </c>
      <c r="M184" s="30"/>
      <c r="N184" s="30"/>
      <c r="O184" s="30"/>
      <c r="P184" s="19"/>
      <c r="Q184" s="42"/>
      <c r="R184" s="19">
        <v>8</v>
      </c>
      <c r="S184" s="31">
        <f>100%/R184</f>
        <v>0.125</v>
      </c>
      <c r="T184" s="32">
        <f>H184/R184</f>
        <v>5250000</v>
      </c>
      <c r="U184" s="19">
        <f>2018-D184</f>
        <v>8</v>
      </c>
      <c r="V184" s="19"/>
      <c r="W184" s="33">
        <f>T184*U184</f>
        <v>42000000</v>
      </c>
      <c r="X184" s="26">
        <f>IF(I184&lt;0,0,I184)</f>
        <v>0</v>
      </c>
    </row>
    <row r="185" spans="1:247" ht="31.5">
      <c r="A185" s="45">
        <f t="shared" si="8"/>
        <v>176</v>
      </c>
      <c r="B185" s="107" t="s">
        <v>171</v>
      </c>
      <c r="C185" s="19"/>
      <c r="D185" s="45">
        <v>2010</v>
      </c>
      <c r="E185" s="45" t="s">
        <v>534</v>
      </c>
      <c r="F185" s="45">
        <v>1</v>
      </c>
      <c r="G185" s="126">
        <f t="shared" si="7"/>
        <v>14000000</v>
      </c>
      <c r="H185" s="35">
        <v>14000000</v>
      </c>
      <c r="I185" s="29">
        <f>H185-W185</f>
        <v>0</v>
      </c>
      <c r="J185" s="20">
        <v>1</v>
      </c>
      <c r="K185" s="22">
        <f>H185</f>
        <v>14000000</v>
      </c>
      <c r="L185" s="29">
        <f>I185</f>
        <v>0</v>
      </c>
      <c r="M185" s="30"/>
      <c r="N185" s="30"/>
      <c r="O185" s="30"/>
      <c r="P185" s="19"/>
      <c r="Q185" s="42"/>
      <c r="R185" s="19">
        <v>8</v>
      </c>
      <c r="S185" s="31">
        <f>100%/R185</f>
        <v>0.125</v>
      </c>
      <c r="T185" s="32">
        <f>H185/R185</f>
        <v>1750000</v>
      </c>
      <c r="U185" s="19">
        <f>2018-D185</f>
        <v>8</v>
      </c>
      <c r="V185" s="19"/>
      <c r="W185" s="33">
        <f>T185*U185</f>
        <v>14000000</v>
      </c>
      <c r="X185" s="26">
        <f>IF(I185&lt;0,0,I185)</f>
        <v>0</v>
      </c>
    </row>
    <row r="186" spans="1:247" ht="31.5">
      <c r="A186" s="45">
        <f t="shared" si="8"/>
        <v>177</v>
      </c>
      <c r="B186" s="107" t="s">
        <v>171</v>
      </c>
      <c r="C186" s="19"/>
      <c r="D186" s="45">
        <v>2010</v>
      </c>
      <c r="E186" s="45" t="s">
        <v>534</v>
      </c>
      <c r="F186" s="45">
        <v>3</v>
      </c>
      <c r="G186" s="126">
        <f t="shared" si="7"/>
        <v>14000000</v>
      </c>
      <c r="H186" s="35">
        <v>42000000</v>
      </c>
      <c r="I186" s="29">
        <f>H186-W186</f>
        <v>0</v>
      </c>
      <c r="J186" s="20">
        <v>1</v>
      </c>
      <c r="K186" s="22">
        <f>H186</f>
        <v>42000000</v>
      </c>
      <c r="L186" s="29">
        <f>I186</f>
        <v>0</v>
      </c>
      <c r="M186" s="30"/>
      <c r="N186" s="30"/>
      <c r="O186" s="30"/>
      <c r="P186" s="19"/>
      <c r="Q186" s="42"/>
      <c r="R186" s="19">
        <v>8</v>
      </c>
      <c r="S186" s="31">
        <f>100%/R186</f>
        <v>0.125</v>
      </c>
      <c r="T186" s="32">
        <f>H186/R186</f>
        <v>5250000</v>
      </c>
      <c r="U186" s="19">
        <f>2018-D186</f>
        <v>8</v>
      </c>
      <c r="V186" s="19"/>
      <c r="W186" s="33">
        <f>T186*U186</f>
        <v>42000000</v>
      </c>
      <c r="X186" s="26">
        <f>IF(I186&lt;0,0,I186)</f>
        <v>0</v>
      </c>
    </row>
    <row r="187" spans="1:247">
      <c r="A187" s="45">
        <f t="shared" si="8"/>
        <v>178</v>
      </c>
      <c r="B187" s="112" t="s">
        <v>172</v>
      </c>
      <c r="C187" s="68" t="s">
        <v>541</v>
      </c>
      <c r="D187" s="45">
        <v>2017</v>
      </c>
      <c r="E187" s="45" t="s">
        <v>534</v>
      </c>
      <c r="F187" s="45">
        <v>1</v>
      </c>
      <c r="G187" s="126">
        <f t="shared" si="7"/>
        <v>28867857</v>
      </c>
      <c r="H187" s="69">
        <v>28867857</v>
      </c>
      <c r="I187" s="29">
        <f>H187-W187</f>
        <v>25259374.875</v>
      </c>
      <c r="J187" s="20">
        <f>F187</f>
        <v>1</v>
      </c>
      <c r="K187" s="40">
        <f>H187</f>
        <v>28867857</v>
      </c>
      <c r="L187" s="29">
        <f>I187</f>
        <v>25259374.875</v>
      </c>
      <c r="M187" s="30"/>
      <c r="N187" s="30"/>
      <c r="O187" s="30"/>
      <c r="P187" s="41"/>
      <c r="Q187" s="42"/>
      <c r="R187" s="19">
        <v>8</v>
      </c>
      <c r="S187" s="31">
        <f>100%/R187</f>
        <v>0.125</v>
      </c>
      <c r="T187" s="32">
        <f>H187/R187</f>
        <v>3608482.125</v>
      </c>
      <c r="U187" s="19">
        <f>2018-D187</f>
        <v>1</v>
      </c>
      <c r="V187" s="19"/>
      <c r="W187" s="33">
        <f>T187*U187</f>
        <v>3608482.125</v>
      </c>
      <c r="X187" s="26"/>
    </row>
    <row r="188" spans="1:247">
      <c r="A188" s="45">
        <f t="shared" si="8"/>
        <v>179</v>
      </c>
      <c r="B188" s="107" t="s">
        <v>173</v>
      </c>
      <c r="C188" s="39"/>
      <c r="D188" s="45">
        <v>2009</v>
      </c>
      <c r="E188" s="45" t="s">
        <v>534</v>
      </c>
      <c r="F188" s="45">
        <v>9</v>
      </c>
      <c r="G188" s="126">
        <f t="shared" si="7"/>
        <v>15800000</v>
      </c>
      <c r="H188" s="36">
        <v>142200000</v>
      </c>
      <c r="I188" s="29">
        <f>H188-W188</f>
        <v>14220000</v>
      </c>
      <c r="J188" s="20">
        <v>1</v>
      </c>
      <c r="K188" s="40">
        <v>15800000</v>
      </c>
      <c r="L188" s="29">
        <f>I188</f>
        <v>14220000</v>
      </c>
      <c r="M188" s="30"/>
      <c r="N188" s="30"/>
      <c r="O188" s="30"/>
      <c r="P188" s="41"/>
      <c r="Q188" s="27"/>
      <c r="R188" s="19">
        <v>10</v>
      </c>
      <c r="S188" s="31">
        <f>100%/R188</f>
        <v>0.1</v>
      </c>
      <c r="T188" s="32">
        <f>H188/R188</f>
        <v>14220000</v>
      </c>
      <c r="U188" s="19">
        <f>2018-D188</f>
        <v>9</v>
      </c>
      <c r="V188" s="19"/>
      <c r="W188" s="33">
        <f>T188*U188</f>
        <v>127980000</v>
      </c>
      <c r="X188" s="26">
        <f>IF(I188&lt;0,0,I188)</f>
        <v>14220000</v>
      </c>
    </row>
    <row r="189" spans="1:247">
      <c r="A189" s="45">
        <f t="shared" si="8"/>
        <v>180</v>
      </c>
      <c r="B189" s="108" t="s">
        <v>174</v>
      </c>
      <c r="C189" s="19"/>
      <c r="D189" s="45">
        <v>2011</v>
      </c>
      <c r="E189" s="45" t="s">
        <v>534</v>
      </c>
      <c r="F189" s="45">
        <v>10</v>
      </c>
      <c r="G189" s="126">
        <f t="shared" si="7"/>
        <v>6500000</v>
      </c>
      <c r="H189" s="36">
        <v>65000000</v>
      </c>
      <c r="I189" s="29">
        <f>H189-W189</f>
        <v>19500000</v>
      </c>
      <c r="J189" s="20">
        <v>1</v>
      </c>
      <c r="K189" s="40">
        <v>6500000</v>
      </c>
      <c r="L189" s="29">
        <f>I189</f>
        <v>19500000</v>
      </c>
      <c r="M189" s="30"/>
      <c r="N189" s="30"/>
      <c r="O189" s="30"/>
      <c r="P189" s="19"/>
      <c r="Q189" s="42"/>
      <c r="R189" s="19">
        <v>10</v>
      </c>
      <c r="S189" s="31">
        <f>100%/R189</f>
        <v>0.1</v>
      </c>
      <c r="T189" s="32">
        <f>H189/R189</f>
        <v>6500000</v>
      </c>
      <c r="U189" s="19">
        <f>2018-D189</f>
        <v>7</v>
      </c>
      <c r="V189" s="19"/>
      <c r="W189" s="33">
        <f>T189*U189</f>
        <v>45500000</v>
      </c>
      <c r="X189" s="26">
        <f>IF(I189&lt;0,0,I189)</f>
        <v>19500000</v>
      </c>
    </row>
    <row r="190" spans="1:247">
      <c r="A190" s="45">
        <f t="shared" si="8"/>
        <v>181</v>
      </c>
      <c r="B190" s="107" t="s">
        <v>175</v>
      </c>
      <c r="C190" s="19"/>
      <c r="D190" s="45">
        <v>2009</v>
      </c>
      <c r="E190" s="45" t="s">
        <v>534</v>
      </c>
      <c r="F190" s="45">
        <v>1</v>
      </c>
      <c r="G190" s="126">
        <f t="shared" si="7"/>
        <v>70000000</v>
      </c>
      <c r="H190" s="55">
        <v>70000000</v>
      </c>
      <c r="I190" s="29">
        <f>H190-W190</f>
        <v>7000000</v>
      </c>
      <c r="J190" s="20">
        <v>1</v>
      </c>
      <c r="K190" s="40">
        <v>70000000</v>
      </c>
      <c r="L190" s="29">
        <f>I190</f>
        <v>7000000</v>
      </c>
      <c r="M190" s="30"/>
      <c r="N190" s="30"/>
      <c r="O190" s="30"/>
      <c r="P190" s="19"/>
      <c r="Q190" s="42"/>
      <c r="R190" s="19">
        <v>10</v>
      </c>
      <c r="S190" s="31">
        <f>100%/R190</f>
        <v>0.1</v>
      </c>
      <c r="T190" s="32">
        <f>H190/R190</f>
        <v>7000000</v>
      </c>
      <c r="U190" s="19">
        <f>2018-D190</f>
        <v>9</v>
      </c>
      <c r="V190" s="19"/>
      <c r="W190" s="33">
        <f>T190*U190</f>
        <v>63000000</v>
      </c>
      <c r="X190" s="26">
        <f>IF(I190&lt;0,0,I190)</f>
        <v>7000000</v>
      </c>
    </row>
    <row r="191" spans="1:247" s="6" customFormat="1" ht="31.5">
      <c r="A191" s="45">
        <f t="shared" si="8"/>
        <v>182</v>
      </c>
      <c r="B191" s="107" t="s">
        <v>176</v>
      </c>
      <c r="C191" s="19"/>
      <c r="D191" s="45">
        <v>2010</v>
      </c>
      <c r="E191" s="45" t="s">
        <v>534</v>
      </c>
      <c r="F191" s="45">
        <v>1</v>
      </c>
      <c r="G191" s="126">
        <f t="shared" si="7"/>
        <v>72371000</v>
      </c>
      <c r="H191" s="35">
        <v>72371000</v>
      </c>
      <c r="I191" s="29">
        <f>H191-W191</f>
        <v>14474200</v>
      </c>
      <c r="J191" s="20">
        <v>1</v>
      </c>
      <c r="K191" s="40">
        <v>72371000</v>
      </c>
      <c r="L191" s="29">
        <f>I191</f>
        <v>14474200</v>
      </c>
      <c r="M191" s="30"/>
      <c r="N191" s="30"/>
      <c r="O191" s="30"/>
      <c r="P191" s="30"/>
      <c r="Q191" s="42"/>
      <c r="R191" s="19">
        <v>10</v>
      </c>
      <c r="S191" s="31">
        <f>100%/R191</f>
        <v>0.1</v>
      </c>
      <c r="T191" s="32">
        <f>H191/R191</f>
        <v>7237100</v>
      </c>
      <c r="U191" s="19">
        <f>2018-D191</f>
        <v>8</v>
      </c>
      <c r="V191" s="19"/>
      <c r="W191" s="33">
        <f>T191*U191</f>
        <v>57896800</v>
      </c>
      <c r="X191" s="26">
        <f>IF(I191&lt;0,0,I191)</f>
        <v>14474200</v>
      </c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6"/>
      <c r="DF191" s="26"/>
      <c r="DG191" s="26"/>
      <c r="DH191" s="26"/>
      <c r="DI191" s="26"/>
      <c r="DJ191" s="26"/>
      <c r="DK191" s="26"/>
      <c r="DL191" s="26"/>
      <c r="DM191" s="26"/>
      <c r="DN191" s="26"/>
      <c r="DO191" s="26"/>
      <c r="DP191" s="26"/>
      <c r="DQ191" s="26"/>
      <c r="DR191" s="26"/>
      <c r="DS191" s="26"/>
      <c r="DT191" s="26"/>
      <c r="DU191" s="26"/>
      <c r="DV191" s="26"/>
      <c r="DW191" s="26"/>
      <c r="DX191" s="26"/>
      <c r="DY191" s="26"/>
      <c r="DZ191" s="26"/>
      <c r="EA191" s="26"/>
      <c r="EB191" s="26"/>
      <c r="EC191" s="26"/>
      <c r="ED191" s="26"/>
      <c r="EE191" s="26"/>
      <c r="EF191" s="26"/>
      <c r="EG191" s="26"/>
      <c r="EH191" s="26"/>
      <c r="EI191" s="26"/>
      <c r="EJ191" s="26"/>
      <c r="EK191" s="26"/>
      <c r="EL191" s="26"/>
      <c r="EM191" s="26"/>
      <c r="EN191" s="26"/>
      <c r="EO191" s="26"/>
      <c r="EP191" s="26"/>
      <c r="EQ191" s="26"/>
      <c r="ER191" s="26"/>
      <c r="ES191" s="26"/>
      <c r="ET191" s="26"/>
      <c r="EU191" s="26"/>
      <c r="EV191" s="26"/>
      <c r="EW191" s="26"/>
      <c r="EX191" s="26"/>
      <c r="EY191" s="26"/>
      <c r="EZ191" s="26"/>
      <c r="FA191" s="26"/>
      <c r="FB191" s="26"/>
      <c r="FC191" s="26"/>
      <c r="FD191" s="26"/>
      <c r="FE191" s="26"/>
      <c r="FF191" s="26"/>
      <c r="FG191" s="26"/>
      <c r="FH191" s="26"/>
      <c r="FI191" s="26"/>
      <c r="FJ191" s="26"/>
      <c r="FK191" s="26"/>
      <c r="FL191" s="26"/>
      <c r="FM191" s="26"/>
      <c r="FN191" s="26"/>
      <c r="FO191" s="26"/>
      <c r="FP191" s="26"/>
      <c r="FQ191" s="26"/>
      <c r="FR191" s="26"/>
      <c r="FS191" s="26"/>
      <c r="FT191" s="26"/>
      <c r="FU191" s="26"/>
      <c r="FV191" s="26"/>
      <c r="FW191" s="26"/>
      <c r="FX191" s="26"/>
      <c r="FY191" s="26"/>
      <c r="FZ191" s="26"/>
      <c r="GA191" s="26"/>
      <c r="GB191" s="26"/>
      <c r="GC191" s="26"/>
      <c r="GD191" s="26"/>
      <c r="GE191" s="26"/>
      <c r="GF191" s="26"/>
      <c r="GG191" s="26"/>
      <c r="GH191" s="26"/>
      <c r="GI191" s="26"/>
      <c r="GJ191" s="26"/>
      <c r="GK191" s="26"/>
      <c r="GL191" s="26"/>
      <c r="GM191" s="26"/>
      <c r="GN191" s="26"/>
      <c r="GO191" s="26"/>
      <c r="GP191" s="26"/>
      <c r="GQ191" s="26"/>
      <c r="GR191" s="26"/>
      <c r="GS191" s="26"/>
      <c r="GT191" s="26"/>
      <c r="GU191" s="26"/>
      <c r="GV191" s="26"/>
      <c r="GW191" s="26"/>
      <c r="GX191" s="26"/>
      <c r="GY191" s="26"/>
      <c r="GZ191" s="26"/>
      <c r="HA191" s="26"/>
      <c r="HB191" s="26"/>
      <c r="HC191" s="26"/>
      <c r="HD191" s="26"/>
      <c r="HE191" s="26"/>
      <c r="HF191" s="26"/>
      <c r="HG191" s="26"/>
      <c r="HH191" s="26"/>
      <c r="HI191" s="26"/>
      <c r="HJ191" s="26"/>
      <c r="HK191" s="26"/>
      <c r="HL191" s="26"/>
      <c r="HM191" s="26"/>
      <c r="HN191" s="26"/>
      <c r="HO191" s="26"/>
      <c r="HP191" s="26"/>
      <c r="HQ191" s="26"/>
      <c r="HR191" s="26"/>
      <c r="HS191" s="26"/>
      <c r="HT191" s="26"/>
      <c r="HU191" s="26"/>
      <c r="HV191" s="26"/>
      <c r="HW191" s="26"/>
      <c r="HX191" s="26"/>
      <c r="HY191" s="26"/>
      <c r="HZ191" s="26"/>
      <c r="IA191" s="26"/>
      <c r="IB191" s="26"/>
      <c r="IC191" s="26"/>
      <c r="ID191" s="26"/>
      <c r="IE191" s="26"/>
      <c r="IF191" s="26"/>
      <c r="IG191" s="26"/>
      <c r="IH191" s="26"/>
      <c r="II191" s="26"/>
      <c r="IJ191" s="26"/>
      <c r="IK191" s="26"/>
      <c r="IL191" s="26"/>
      <c r="IM191" s="26"/>
    </row>
    <row r="192" spans="1:247">
      <c r="A192" s="45">
        <f t="shared" si="8"/>
        <v>183</v>
      </c>
      <c r="B192" s="107" t="s">
        <v>177</v>
      </c>
      <c r="C192" s="19"/>
      <c r="D192" s="45">
        <v>2008</v>
      </c>
      <c r="E192" s="45" t="s">
        <v>534</v>
      </c>
      <c r="F192" s="45">
        <v>5</v>
      </c>
      <c r="G192" s="126">
        <f t="shared" si="7"/>
        <v>19300000</v>
      </c>
      <c r="H192" s="36">
        <v>96500000</v>
      </c>
      <c r="I192" s="29">
        <f>H192-W192</f>
        <v>0</v>
      </c>
      <c r="J192" s="20">
        <v>1</v>
      </c>
      <c r="K192" s="40">
        <v>19300000</v>
      </c>
      <c r="L192" s="29">
        <f>I192</f>
        <v>0</v>
      </c>
      <c r="M192" s="30"/>
      <c r="N192" s="30"/>
      <c r="O192" s="30"/>
      <c r="P192" s="19"/>
      <c r="Q192" s="42"/>
      <c r="R192" s="19">
        <v>10</v>
      </c>
      <c r="S192" s="31">
        <f>100%/R192</f>
        <v>0.1</v>
      </c>
      <c r="T192" s="32">
        <f>H192/R192</f>
        <v>9650000</v>
      </c>
      <c r="U192" s="19">
        <f>2018-D192</f>
        <v>10</v>
      </c>
      <c r="V192" s="19"/>
      <c r="W192" s="33">
        <f>T192*U192</f>
        <v>96500000</v>
      </c>
      <c r="X192" s="26">
        <f>IF(I192&lt;0,0,I192)</f>
        <v>0</v>
      </c>
    </row>
    <row r="193" spans="1:24">
      <c r="A193" s="45">
        <f t="shared" si="8"/>
        <v>184</v>
      </c>
      <c r="B193" s="107" t="s">
        <v>177</v>
      </c>
      <c r="C193" s="19"/>
      <c r="D193" s="45">
        <v>2010</v>
      </c>
      <c r="E193" s="45" t="s">
        <v>534</v>
      </c>
      <c r="F193" s="45">
        <v>5</v>
      </c>
      <c r="G193" s="126">
        <f t="shared" si="7"/>
        <v>19500000</v>
      </c>
      <c r="H193" s="35">
        <v>97500000</v>
      </c>
      <c r="I193" s="29">
        <f>H193-W193</f>
        <v>19500000</v>
      </c>
      <c r="J193" s="20">
        <v>1</v>
      </c>
      <c r="K193" s="40">
        <v>19500000</v>
      </c>
      <c r="L193" s="29">
        <f>I193</f>
        <v>19500000</v>
      </c>
      <c r="M193" s="30"/>
      <c r="N193" s="30"/>
      <c r="O193" s="30"/>
      <c r="P193" s="30"/>
      <c r="Q193" s="42"/>
      <c r="R193" s="19">
        <v>10</v>
      </c>
      <c r="S193" s="31">
        <f>100%/R193</f>
        <v>0.1</v>
      </c>
      <c r="T193" s="32">
        <f>H193/R193</f>
        <v>9750000</v>
      </c>
      <c r="U193" s="19">
        <f>2018-D193</f>
        <v>8</v>
      </c>
      <c r="V193" s="19"/>
      <c r="W193" s="33">
        <f>T193*U193</f>
        <v>78000000</v>
      </c>
      <c r="X193" s="26">
        <f>IF(I193&lt;0,0,I193)</f>
        <v>19500000</v>
      </c>
    </row>
    <row r="194" spans="1:24">
      <c r="A194" s="45">
        <f t="shared" si="8"/>
        <v>185</v>
      </c>
      <c r="B194" s="107" t="s">
        <v>177</v>
      </c>
      <c r="C194" s="39"/>
      <c r="D194" s="45">
        <v>2009</v>
      </c>
      <c r="E194" s="45" t="s">
        <v>534</v>
      </c>
      <c r="F194" s="45">
        <v>5</v>
      </c>
      <c r="G194" s="126">
        <f t="shared" si="7"/>
        <v>19200000</v>
      </c>
      <c r="H194" s="36">
        <v>96000000</v>
      </c>
      <c r="I194" s="29">
        <f>H194-W194</f>
        <v>9600000</v>
      </c>
      <c r="J194" s="20">
        <v>1</v>
      </c>
      <c r="K194" s="40">
        <v>19200000</v>
      </c>
      <c r="L194" s="29">
        <f>I194</f>
        <v>9600000</v>
      </c>
      <c r="M194" s="30"/>
      <c r="N194" s="30"/>
      <c r="O194" s="30"/>
      <c r="P194" s="41"/>
      <c r="Q194" s="42"/>
      <c r="R194" s="19">
        <v>10</v>
      </c>
      <c r="S194" s="31">
        <f>100%/R194</f>
        <v>0.1</v>
      </c>
      <c r="T194" s="32">
        <f>H194/R194</f>
        <v>9600000</v>
      </c>
      <c r="U194" s="19">
        <f>2018-D194</f>
        <v>9</v>
      </c>
      <c r="V194" s="19"/>
      <c r="W194" s="33">
        <f>T194*U194</f>
        <v>86400000</v>
      </c>
      <c r="X194" s="26">
        <f>IF(I194&lt;0,0,I194)</f>
        <v>9600000</v>
      </c>
    </row>
    <row r="195" spans="1:24">
      <c r="A195" s="45">
        <f t="shared" si="8"/>
        <v>186</v>
      </c>
      <c r="B195" s="107" t="s">
        <v>177</v>
      </c>
      <c r="C195" s="39"/>
      <c r="D195" s="45">
        <v>2010</v>
      </c>
      <c r="E195" s="45" t="s">
        <v>534</v>
      </c>
      <c r="F195" s="45">
        <v>14</v>
      </c>
      <c r="G195" s="126">
        <f t="shared" si="7"/>
        <v>19500000</v>
      </c>
      <c r="H195" s="36">
        <v>273000000</v>
      </c>
      <c r="I195" s="29">
        <f>H195-W195</f>
        <v>54600000</v>
      </c>
      <c r="J195" s="20">
        <v>1</v>
      </c>
      <c r="K195" s="40">
        <v>19500000</v>
      </c>
      <c r="L195" s="29">
        <f>I195</f>
        <v>54600000</v>
      </c>
      <c r="M195" s="30"/>
      <c r="N195" s="30"/>
      <c r="O195" s="30"/>
      <c r="P195" s="41"/>
      <c r="Q195" s="42"/>
      <c r="R195" s="19">
        <v>10</v>
      </c>
      <c r="S195" s="31">
        <f>100%/R195</f>
        <v>0.1</v>
      </c>
      <c r="T195" s="32">
        <f>H195/R195</f>
        <v>27300000</v>
      </c>
      <c r="U195" s="19">
        <f>2018-D195</f>
        <v>8</v>
      </c>
      <c r="V195" s="19"/>
      <c r="W195" s="33">
        <f>T195*U195</f>
        <v>218400000</v>
      </c>
      <c r="X195" s="26">
        <f>IF(I195&lt;0,0,I195)</f>
        <v>54600000</v>
      </c>
    </row>
    <row r="196" spans="1:24">
      <c r="A196" s="45">
        <f t="shared" si="8"/>
        <v>187</v>
      </c>
      <c r="B196" s="107" t="s">
        <v>178</v>
      </c>
      <c r="C196" s="39"/>
      <c r="D196" s="45">
        <v>2010</v>
      </c>
      <c r="E196" s="45" t="s">
        <v>534</v>
      </c>
      <c r="F196" s="45">
        <v>20</v>
      </c>
      <c r="G196" s="126">
        <f t="shared" si="7"/>
        <v>19500000</v>
      </c>
      <c r="H196" s="36">
        <v>390000000</v>
      </c>
      <c r="I196" s="29">
        <f>H196-W196</f>
        <v>78000000</v>
      </c>
      <c r="J196" s="20">
        <v>1</v>
      </c>
      <c r="K196" s="40">
        <v>19500000</v>
      </c>
      <c r="L196" s="29">
        <f>I196</f>
        <v>78000000</v>
      </c>
      <c r="M196" s="30"/>
      <c r="N196" s="30"/>
      <c r="O196" s="30"/>
      <c r="P196" s="41"/>
      <c r="Q196" s="27"/>
      <c r="R196" s="19">
        <v>10</v>
      </c>
      <c r="S196" s="31">
        <f>100%/R196</f>
        <v>0.1</v>
      </c>
      <c r="T196" s="32">
        <f>H196/R196</f>
        <v>39000000</v>
      </c>
      <c r="U196" s="19">
        <f>2018-D196</f>
        <v>8</v>
      </c>
      <c r="V196" s="19"/>
      <c r="W196" s="33">
        <f>T196*U196</f>
        <v>312000000</v>
      </c>
      <c r="X196" s="26">
        <f>IF(I196&lt;0,0,I196)</f>
        <v>78000000</v>
      </c>
    </row>
    <row r="197" spans="1:24">
      <c r="A197" s="45">
        <f t="shared" si="8"/>
        <v>188</v>
      </c>
      <c r="B197" s="108" t="s">
        <v>178</v>
      </c>
      <c r="C197" s="19"/>
      <c r="D197" s="45">
        <v>2011</v>
      </c>
      <c r="E197" s="45" t="s">
        <v>534</v>
      </c>
      <c r="F197" s="45">
        <v>8</v>
      </c>
      <c r="G197" s="126">
        <f t="shared" si="7"/>
        <v>19500000</v>
      </c>
      <c r="H197" s="35">
        <v>156000000</v>
      </c>
      <c r="I197" s="29">
        <f>H197-W197</f>
        <v>46800000</v>
      </c>
      <c r="J197" s="20">
        <v>1</v>
      </c>
      <c r="K197" s="40">
        <v>19500000</v>
      </c>
      <c r="L197" s="29">
        <f>I197</f>
        <v>46800000</v>
      </c>
      <c r="M197" s="30"/>
      <c r="N197" s="30"/>
      <c r="O197" s="30"/>
      <c r="P197" s="19"/>
      <c r="Q197" s="42"/>
      <c r="R197" s="19">
        <v>10</v>
      </c>
      <c r="S197" s="31">
        <f>100%/R197</f>
        <v>0.1</v>
      </c>
      <c r="T197" s="32">
        <f>H197/R197</f>
        <v>15600000</v>
      </c>
      <c r="U197" s="19">
        <f>2018-D197</f>
        <v>7</v>
      </c>
      <c r="V197" s="19"/>
      <c r="W197" s="33">
        <f>T197*U197</f>
        <v>109200000</v>
      </c>
      <c r="X197" s="26">
        <f>IF(I197&lt;0,0,I197)</f>
        <v>46800000</v>
      </c>
    </row>
    <row r="198" spans="1:24">
      <c r="A198" s="45">
        <f t="shared" si="8"/>
        <v>189</v>
      </c>
      <c r="B198" s="107" t="s">
        <v>179</v>
      </c>
      <c r="C198" s="19"/>
      <c r="D198" s="45">
        <v>2007</v>
      </c>
      <c r="E198" s="45" t="s">
        <v>534</v>
      </c>
      <c r="F198" s="45">
        <v>10</v>
      </c>
      <c r="G198" s="126">
        <f t="shared" si="7"/>
        <v>18500000</v>
      </c>
      <c r="H198" s="36">
        <v>185000000</v>
      </c>
      <c r="I198" s="29">
        <v>0</v>
      </c>
      <c r="J198" s="20">
        <v>1</v>
      </c>
      <c r="K198" s="40">
        <v>18500000</v>
      </c>
      <c r="L198" s="29">
        <f>I198</f>
        <v>0</v>
      </c>
      <c r="M198" s="30"/>
      <c r="N198" s="30"/>
      <c r="O198" s="30"/>
      <c r="P198" s="41"/>
      <c r="Q198" s="42"/>
      <c r="R198" s="19">
        <v>10</v>
      </c>
      <c r="S198" s="31">
        <f>100%/R198</f>
        <v>0.1</v>
      </c>
      <c r="T198" s="32">
        <f>H198/R198</f>
        <v>18500000</v>
      </c>
      <c r="U198" s="19">
        <f>2018-D198</f>
        <v>11</v>
      </c>
      <c r="V198" s="19"/>
      <c r="W198" s="33">
        <f>T198*U198</f>
        <v>203500000</v>
      </c>
      <c r="X198" s="26">
        <f>IF(I198&lt;0,0,I198)</f>
        <v>0</v>
      </c>
    </row>
    <row r="199" spans="1:24">
      <c r="A199" s="45">
        <f t="shared" si="8"/>
        <v>190</v>
      </c>
      <c r="B199" s="107" t="s">
        <v>179</v>
      </c>
      <c r="C199" s="19"/>
      <c r="D199" s="45">
        <v>2010</v>
      </c>
      <c r="E199" s="45" t="s">
        <v>534</v>
      </c>
      <c r="F199" s="45">
        <v>8</v>
      </c>
      <c r="G199" s="126">
        <f t="shared" si="7"/>
        <v>19500000</v>
      </c>
      <c r="H199" s="35">
        <v>156000000</v>
      </c>
      <c r="I199" s="29">
        <f>H199-W199</f>
        <v>31200000</v>
      </c>
      <c r="J199" s="20">
        <v>1</v>
      </c>
      <c r="K199" s="40">
        <v>19500000</v>
      </c>
      <c r="L199" s="29">
        <f>I199</f>
        <v>31200000</v>
      </c>
      <c r="M199" s="30"/>
      <c r="N199" s="30"/>
      <c r="O199" s="30"/>
      <c r="P199" s="19"/>
      <c r="Q199" s="42"/>
      <c r="R199" s="19">
        <v>10</v>
      </c>
      <c r="S199" s="31">
        <f>100%/R199</f>
        <v>0.1</v>
      </c>
      <c r="T199" s="32">
        <f>H199/R199</f>
        <v>15600000</v>
      </c>
      <c r="U199" s="19">
        <f>2018-D199</f>
        <v>8</v>
      </c>
      <c r="V199" s="19"/>
      <c r="W199" s="33">
        <f>T199*U199</f>
        <v>124800000</v>
      </c>
      <c r="X199" s="26">
        <f>IF(I199&lt;0,0,I199)</f>
        <v>31200000</v>
      </c>
    </row>
    <row r="200" spans="1:24">
      <c r="A200" s="45">
        <f t="shared" si="8"/>
        <v>191</v>
      </c>
      <c r="B200" s="107" t="s">
        <v>180</v>
      </c>
      <c r="C200" s="39"/>
      <c r="D200" s="45">
        <v>2010</v>
      </c>
      <c r="E200" s="45" t="s">
        <v>534</v>
      </c>
      <c r="F200" s="45">
        <v>14</v>
      </c>
      <c r="G200" s="126">
        <f t="shared" ref="G200:G263" si="9">+H200/F200</f>
        <v>7000000</v>
      </c>
      <c r="H200" s="36">
        <v>98000000</v>
      </c>
      <c r="I200" s="29">
        <f>H200-W200</f>
        <v>19600000</v>
      </c>
      <c r="J200" s="20">
        <v>1</v>
      </c>
      <c r="K200" s="40">
        <v>7000000</v>
      </c>
      <c r="L200" s="29">
        <f>I200</f>
        <v>19600000</v>
      </c>
      <c r="M200" s="30"/>
      <c r="N200" s="30"/>
      <c r="O200" s="30"/>
      <c r="P200" s="41"/>
      <c r="Q200" s="27"/>
      <c r="R200" s="19">
        <v>10</v>
      </c>
      <c r="S200" s="31">
        <f>100%/R200</f>
        <v>0.1</v>
      </c>
      <c r="T200" s="32">
        <f>H200/R200</f>
        <v>9800000</v>
      </c>
      <c r="U200" s="19">
        <f>2018-D200</f>
        <v>8</v>
      </c>
      <c r="V200" s="19"/>
      <c r="W200" s="33">
        <f>T200*U200</f>
        <v>78400000</v>
      </c>
      <c r="X200" s="26">
        <f>IF(I200&lt;0,0,I200)</f>
        <v>19600000</v>
      </c>
    </row>
    <row r="201" spans="1:24" ht="17.25" customHeight="1">
      <c r="A201" s="45">
        <f t="shared" si="8"/>
        <v>192</v>
      </c>
      <c r="B201" s="107" t="s">
        <v>181</v>
      </c>
      <c r="C201" s="39"/>
      <c r="D201" s="45">
        <v>2010</v>
      </c>
      <c r="E201" s="45" t="s">
        <v>534</v>
      </c>
      <c r="F201" s="45">
        <v>10</v>
      </c>
      <c r="G201" s="126">
        <f t="shared" si="9"/>
        <v>7000000</v>
      </c>
      <c r="H201" s="36">
        <v>70000000</v>
      </c>
      <c r="I201" s="29">
        <f>H201-W201</f>
        <v>14000000</v>
      </c>
      <c r="J201" s="20">
        <v>1</v>
      </c>
      <c r="K201" s="40">
        <v>7000000</v>
      </c>
      <c r="L201" s="29">
        <f>I201</f>
        <v>14000000</v>
      </c>
      <c r="M201" s="30"/>
      <c r="N201" s="30"/>
      <c r="O201" s="30"/>
      <c r="P201" s="41"/>
      <c r="Q201" s="42"/>
      <c r="R201" s="19">
        <v>10</v>
      </c>
      <c r="S201" s="31">
        <f>100%/R201</f>
        <v>0.1</v>
      </c>
      <c r="T201" s="32">
        <f>H201/R201</f>
        <v>7000000</v>
      </c>
      <c r="U201" s="19">
        <f>2018-D201</f>
        <v>8</v>
      </c>
      <c r="V201" s="19"/>
      <c r="W201" s="33">
        <f>T201*U201</f>
        <v>56000000</v>
      </c>
      <c r="X201" s="26">
        <f>IF(I201&lt;0,0,I201)</f>
        <v>14000000</v>
      </c>
    </row>
    <row r="202" spans="1:24" ht="31.5">
      <c r="A202" s="45">
        <f t="shared" si="8"/>
        <v>193</v>
      </c>
      <c r="B202" s="107" t="s">
        <v>182</v>
      </c>
      <c r="C202" s="39"/>
      <c r="D202" s="45">
        <v>2010</v>
      </c>
      <c r="E202" s="45" t="s">
        <v>534</v>
      </c>
      <c r="F202" s="45">
        <v>10</v>
      </c>
      <c r="G202" s="126">
        <f t="shared" si="9"/>
        <v>7000000</v>
      </c>
      <c r="H202" s="36">
        <v>70000000</v>
      </c>
      <c r="I202" s="29">
        <f>H202-W202</f>
        <v>14000000</v>
      </c>
      <c r="J202" s="20">
        <v>1</v>
      </c>
      <c r="K202" s="40">
        <v>7000000</v>
      </c>
      <c r="L202" s="29">
        <f>I202</f>
        <v>14000000</v>
      </c>
      <c r="M202" s="30"/>
      <c r="N202" s="30"/>
      <c r="O202" s="30"/>
      <c r="P202" s="41"/>
      <c r="Q202" s="27"/>
      <c r="R202" s="19">
        <v>10</v>
      </c>
      <c r="S202" s="31">
        <f>100%/R202</f>
        <v>0.1</v>
      </c>
      <c r="T202" s="32">
        <f>H202/R202</f>
        <v>7000000</v>
      </c>
      <c r="U202" s="19">
        <f>2018-D202</f>
        <v>8</v>
      </c>
      <c r="V202" s="19"/>
      <c r="W202" s="33">
        <f>T202*U202</f>
        <v>56000000</v>
      </c>
      <c r="X202" s="26">
        <f>IF(I202&lt;0,0,I202)</f>
        <v>14000000</v>
      </c>
    </row>
    <row r="203" spans="1:24">
      <c r="A203" s="45">
        <f t="shared" si="8"/>
        <v>194</v>
      </c>
      <c r="B203" s="107" t="s">
        <v>183</v>
      </c>
      <c r="C203" s="19"/>
      <c r="D203" s="45">
        <v>2010</v>
      </c>
      <c r="E203" s="45" t="s">
        <v>534</v>
      </c>
      <c r="F203" s="45">
        <v>2</v>
      </c>
      <c r="G203" s="126">
        <f t="shared" si="9"/>
        <v>35000000</v>
      </c>
      <c r="H203" s="36">
        <v>70000000</v>
      </c>
      <c r="I203" s="29">
        <f>H203-W203</f>
        <v>14000000</v>
      </c>
      <c r="J203" s="20">
        <v>1</v>
      </c>
      <c r="K203" s="40">
        <v>35000000</v>
      </c>
      <c r="L203" s="29">
        <f>I203</f>
        <v>14000000</v>
      </c>
      <c r="M203" s="30"/>
      <c r="N203" s="30"/>
      <c r="O203" s="30"/>
      <c r="P203" s="19"/>
      <c r="Q203" s="42"/>
      <c r="R203" s="19">
        <v>10</v>
      </c>
      <c r="S203" s="31">
        <f>100%/R203</f>
        <v>0.1</v>
      </c>
      <c r="T203" s="32">
        <f>H203/R203</f>
        <v>7000000</v>
      </c>
      <c r="U203" s="19">
        <f>2018-D203</f>
        <v>8</v>
      </c>
      <c r="V203" s="19"/>
      <c r="W203" s="33">
        <f>T203*U203</f>
        <v>56000000</v>
      </c>
      <c r="X203" s="26">
        <f>IF(I203&lt;0,0,I203)</f>
        <v>14000000</v>
      </c>
    </row>
    <row r="204" spans="1:24">
      <c r="A204" s="45">
        <f t="shared" si="8"/>
        <v>195</v>
      </c>
      <c r="B204" s="107" t="s">
        <v>184</v>
      </c>
      <c r="C204" s="39"/>
      <c r="D204" s="45">
        <v>2010</v>
      </c>
      <c r="E204" s="45" t="s">
        <v>534</v>
      </c>
      <c r="F204" s="45">
        <v>10</v>
      </c>
      <c r="G204" s="126">
        <f t="shared" si="9"/>
        <v>7000000</v>
      </c>
      <c r="H204" s="36">
        <v>70000000</v>
      </c>
      <c r="I204" s="29">
        <f>H204-W204</f>
        <v>14000000</v>
      </c>
      <c r="J204" s="20">
        <v>1</v>
      </c>
      <c r="K204" s="40">
        <v>7000000</v>
      </c>
      <c r="L204" s="29">
        <f>I204</f>
        <v>14000000</v>
      </c>
      <c r="M204" s="30"/>
      <c r="N204" s="30"/>
      <c r="O204" s="30"/>
      <c r="P204" s="41"/>
      <c r="Q204" s="42"/>
      <c r="R204" s="19">
        <v>10</v>
      </c>
      <c r="S204" s="31">
        <f>100%/R204</f>
        <v>0.1</v>
      </c>
      <c r="T204" s="32">
        <f>H204/R204</f>
        <v>7000000</v>
      </c>
      <c r="U204" s="19">
        <f>2018-D204</f>
        <v>8</v>
      </c>
      <c r="V204" s="19"/>
      <c r="W204" s="33">
        <f>T204*U204</f>
        <v>56000000</v>
      </c>
      <c r="X204" s="26">
        <f>IF(I204&lt;0,0,I204)</f>
        <v>14000000</v>
      </c>
    </row>
    <row r="205" spans="1:24" ht="31.5">
      <c r="A205" s="45">
        <f t="shared" si="8"/>
        <v>196</v>
      </c>
      <c r="B205" s="107" t="s">
        <v>185</v>
      </c>
      <c r="C205" s="39"/>
      <c r="D205" s="45">
        <v>2009</v>
      </c>
      <c r="E205" s="45" t="s">
        <v>534</v>
      </c>
      <c r="F205" s="45">
        <v>10</v>
      </c>
      <c r="G205" s="126">
        <f t="shared" si="9"/>
        <v>7000000</v>
      </c>
      <c r="H205" s="36">
        <v>70000000</v>
      </c>
      <c r="I205" s="29">
        <f>H205-W205</f>
        <v>7000000</v>
      </c>
      <c r="J205" s="20">
        <v>1</v>
      </c>
      <c r="K205" s="40">
        <v>7000000</v>
      </c>
      <c r="L205" s="29">
        <f>I205</f>
        <v>7000000</v>
      </c>
      <c r="M205" s="30"/>
      <c r="N205" s="30"/>
      <c r="O205" s="30"/>
      <c r="P205" s="19"/>
      <c r="Q205" s="42"/>
      <c r="R205" s="19">
        <v>10</v>
      </c>
      <c r="S205" s="31">
        <f>100%/R205</f>
        <v>0.1</v>
      </c>
      <c r="T205" s="32">
        <f>H205/R205</f>
        <v>7000000</v>
      </c>
      <c r="U205" s="19">
        <f>2018-D205</f>
        <v>9</v>
      </c>
      <c r="V205" s="19"/>
      <c r="W205" s="33">
        <f>T205*U205</f>
        <v>63000000</v>
      </c>
      <c r="X205" s="26">
        <f>IF(I205&lt;0,0,I205)</f>
        <v>7000000</v>
      </c>
    </row>
    <row r="206" spans="1:24">
      <c r="A206" s="45">
        <f t="shared" si="8"/>
        <v>197</v>
      </c>
      <c r="B206" s="108" t="s">
        <v>186</v>
      </c>
      <c r="C206" s="39"/>
      <c r="D206" s="45">
        <v>2011</v>
      </c>
      <c r="E206" s="45" t="s">
        <v>534</v>
      </c>
      <c r="F206" s="45">
        <v>5</v>
      </c>
      <c r="G206" s="126">
        <f t="shared" si="9"/>
        <v>7000000</v>
      </c>
      <c r="H206" s="36">
        <v>35000000</v>
      </c>
      <c r="I206" s="29">
        <f>H206-W206</f>
        <v>10500000</v>
      </c>
      <c r="J206" s="20">
        <v>1</v>
      </c>
      <c r="K206" s="40">
        <v>7000000</v>
      </c>
      <c r="L206" s="29">
        <f>I206</f>
        <v>10500000</v>
      </c>
      <c r="M206" s="30"/>
      <c r="N206" s="30"/>
      <c r="O206" s="30"/>
      <c r="P206" s="41"/>
      <c r="Q206" s="42"/>
      <c r="R206" s="19">
        <v>10</v>
      </c>
      <c r="S206" s="31">
        <f>100%/R206</f>
        <v>0.1</v>
      </c>
      <c r="T206" s="32">
        <f>H206/R206</f>
        <v>3500000</v>
      </c>
      <c r="U206" s="19">
        <f>2018-D206</f>
        <v>7</v>
      </c>
      <c r="V206" s="19"/>
      <c r="W206" s="33">
        <f>T206*U206</f>
        <v>24500000</v>
      </c>
      <c r="X206" s="26">
        <f>IF(I206&lt;0,0,I206)</f>
        <v>10500000</v>
      </c>
    </row>
    <row r="207" spans="1:24">
      <c r="A207" s="45">
        <f t="shared" si="8"/>
        <v>198</v>
      </c>
      <c r="B207" s="108" t="s">
        <v>187</v>
      </c>
      <c r="C207" s="19"/>
      <c r="D207" s="45">
        <v>2011</v>
      </c>
      <c r="E207" s="45" t="s">
        <v>534</v>
      </c>
      <c r="F207" s="45">
        <v>5</v>
      </c>
      <c r="G207" s="126">
        <f t="shared" si="9"/>
        <v>7000000</v>
      </c>
      <c r="H207" s="36">
        <v>35000000</v>
      </c>
      <c r="I207" s="29">
        <f>H207-W207</f>
        <v>10500000</v>
      </c>
      <c r="J207" s="20">
        <v>1</v>
      </c>
      <c r="K207" s="40">
        <v>7000000</v>
      </c>
      <c r="L207" s="29">
        <f>I207</f>
        <v>10500000</v>
      </c>
      <c r="M207" s="30"/>
      <c r="N207" s="30"/>
      <c r="O207" s="30"/>
      <c r="P207" s="19"/>
      <c r="Q207" s="42"/>
      <c r="R207" s="19">
        <v>10</v>
      </c>
      <c r="S207" s="31">
        <f>100%/R207</f>
        <v>0.1</v>
      </c>
      <c r="T207" s="32">
        <f>H207/R207</f>
        <v>3500000</v>
      </c>
      <c r="U207" s="19">
        <f>2018-D207</f>
        <v>7</v>
      </c>
      <c r="V207" s="19"/>
      <c r="W207" s="33">
        <f>T207*U207</f>
        <v>24500000</v>
      </c>
      <c r="X207" s="26">
        <f>IF(I207&lt;0,0,I207)</f>
        <v>10500000</v>
      </c>
    </row>
    <row r="208" spans="1:24" ht="31.5">
      <c r="A208" s="45">
        <f t="shared" si="8"/>
        <v>199</v>
      </c>
      <c r="B208" s="108" t="s">
        <v>188</v>
      </c>
      <c r="C208" s="39"/>
      <c r="D208" s="45">
        <v>2015</v>
      </c>
      <c r="E208" s="45" t="s">
        <v>534</v>
      </c>
      <c r="F208" s="45">
        <v>8</v>
      </c>
      <c r="G208" s="126">
        <f t="shared" si="9"/>
        <v>89250000</v>
      </c>
      <c r="H208" s="36">
        <v>714000000</v>
      </c>
      <c r="I208" s="29">
        <f>H208-W208</f>
        <v>446250000</v>
      </c>
      <c r="J208" s="20">
        <f>F208</f>
        <v>8</v>
      </c>
      <c r="K208" s="40">
        <f>H208</f>
        <v>714000000</v>
      </c>
      <c r="L208" s="29">
        <f>I208</f>
        <v>446250000</v>
      </c>
      <c r="M208" s="30"/>
      <c r="N208" s="30"/>
      <c r="O208" s="30"/>
      <c r="P208" s="41"/>
      <c r="Q208" s="42"/>
      <c r="R208" s="19">
        <v>8</v>
      </c>
      <c r="S208" s="31">
        <f>100%/R208</f>
        <v>0.125</v>
      </c>
      <c r="T208" s="32">
        <f>H208/R208</f>
        <v>89250000</v>
      </c>
      <c r="U208" s="19">
        <f>2018-D208</f>
        <v>3</v>
      </c>
      <c r="V208" s="19"/>
      <c r="W208" s="33">
        <f>T208*U208</f>
        <v>267750000</v>
      </c>
      <c r="X208" s="26">
        <f>IF(I208&lt;0,0,I208)</f>
        <v>446250000</v>
      </c>
    </row>
    <row r="209" spans="1:247" ht="31.5">
      <c r="A209" s="45">
        <f t="shared" si="8"/>
        <v>200</v>
      </c>
      <c r="B209" s="108" t="s">
        <v>189</v>
      </c>
      <c r="C209" s="39"/>
      <c r="D209" s="45">
        <v>2015</v>
      </c>
      <c r="E209" s="45" t="s">
        <v>534</v>
      </c>
      <c r="F209" s="45">
        <v>8</v>
      </c>
      <c r="G209" s="126">
        <f t="shared" si="9"/>
        <v>88053000</v>
      </c>
      <c r="H209" s="36">
        <v>704424000</v>
      </c>
      <c r="I209" s="29">
        <f>H209-W209</f>
        <v>440265000</v>
      </c>
      <c r="J209" s="20">
        <f>F209</f>
        <v>8</v>
      </c>
      <c r="K209" s="40">
        <f>H209</f>
        <v>704424000</v>
      </c>
      <c r="L209" s="29">
        <f>I209</f>
        <v>440265000</v>
      </c>
      <c r="M209" s="30"/>
      <c r="N209" s="30"/>
      <c r="O209" s="30"/>
      <c r="P209" s="41"/>
      <c r="Q209" s="42"/>
      <c r="R209" s="19">
        <v>8</v>
      </c>
      <c r="S209" s="31">
        <f>100%/R209</f>
        <v>0.125</v>
      </c>
      <c r="T209" s="32">
        <f>H209/R209</f>
        <v>88053000</v>
      </c>
      <c r="U209" s="19">
        <f>2018-D209</f>
        <v>3</v>
      </c>
      <c r="V209" s="19"/>
      <c r="W209" s="33">
        <f>T209*U209</f>
        <v>264159000</v>
      </c>
      <c r="X209" s="26">
        <f>IF(I209&lt;0,0,I209)</f>
        <v>440265000</v>
      </c>
    </row>
    <row r="210" spans="1:247" ht="31.5">
      <c r="A210" s="45">
        <f t="shared" si="8"/>
        <v>201</v>
      </c>
      <c r="B210" s="108" t="s">
        <v>189</v>
      </c>
      <c r="C210" s="39"/>
      <c r="D210" s="45">
        <v>2015</v>
      </c>
      <c r="E210" s="45" t="s">
        <v>534</v>
      </c>
      <c r="F210" s="45">
        <v>8</v>
      </c>
      <c r="G210" s="126">
        <f t="shared" si="9"/>
        <v>87801000</v>
      </c>
      <c r="H210" s="36">
        <v>702408000</v>
      </c>
      <c r="I210" s="29">
        <f>H210-W210</f>
        <v>439005000</v>
      </c>
      <c r="J210" s="20">
        <f>F210</f>
        <v>8</v>
      </c>
      <c r="K210" s="40">
        <f>H210</f>
        <v>702408000</v>
      </c>
      <c r="L210" s="29">
        <f>I210</f>
        <v>439005000</v>
      </c>
      <c r="M210" s="30"/>
      <c r="N210" s="30"/>
      <c r="O210" s="30"/>
      <c r="P210" s="41"/>
      <c r="Q210" s="42"/>
      <c r="R210" s="19">
        <v>8</v>
      </c>
      <c r="S210" s="31">
        <f>100%/R210</f>
        <v>0.125</v>
      </c>
      <c r="T210" s="32">
        <f>H210/R210</f>
        <v>87801000</v>
      </c>
      <c r="U210" s="19">
        <f>2018-D210</f>
        <v>3</v>
      </c>
      <c r="V210" s="19"/>
      <c r="W210" s="33">
        <f>T210*U210</f>
        <v>263403000</v>
      </c>
      <c r="X210" s="26">
        <f>IF(I210&lt;0,0,I210)</f>
        <v>439005000</v>
      </c>
    </row>
    <row r="211" spans="1:247">
      <c r="A211" s="45">
        <f t="shared" si="8"/>
        <v>202</v>
      </c>
      <c r="B211" s="108" t="s">
        <v>190</v>
      </c>
      <c r="C211" s="19"/>
      <c r="D211" s="45">
        <v>2011</v>
      </c>
      <c r="E211" s="45" t="s">
        <v>534</v>
      </c>
      <c r="F211" s="45">
        <v>10</v>
      </c>
      <c r="G211" s="126">
        <f t="shared" si="9"/>
        <v>6500000</v>
      </c>
      <c r="H211" s="36">
        <v>65000000</v>
      </c>
      <c r="I211" s="29">
        <f>H211-W211</f>
        <v>19500000</v>
      </c>
      <c r="J211" s="20">
        <v>1</v>
      </c>
      <c r="K211" s="40">
        <v>6500000</v>
      </c>
      <c r="L211" s="29">
        <f>I211</f>
        <v>19500000</v>
      </c>
      <c r="M211" s="30"/>
      <c r="N211" s="30"/>
      <c r="O211" s="30"/>
      <c r="P211" s="41"/>
      <c r="Q211" s="42"/>
      <c r="R211" s="19">
        <v>10</v>
      </c>
      <c r="S211" s="31">
        <f>100%/R211</f>
        <v>0.1</v>
      </c>
      <c r="T211" s="32">
        <f>H211/R211</f>
        <v>6500000</v>
      </c>
      <c r="U211" s="19">
        <f>2018-D211</f>
        <v>7</v>
      </c>
      <c r="V211" s="19"/>
      <c r="W211" s="33">
        <f>T211*U211</f>
        <v>45500000</v>
      </c>
      <c r="X211" s="26">
        <f>IF(I211&lt;0,0,I211)</f>
        <v>19500000</v>
      </c>
    </row>
    <row r="212" spans="1:247">
      <c r="A212" s="45">
        <f t="shared" si="8"/>
        <v>203</v>
      </c>
      <c r="B212" s="107" t="s">
        <v>191</v>
      </c>
      <c r="C212" s="19"/>
      <c r="D212" s="45">
        <v>2010</v>
      </c>
      <c r="E212" s="45" t="s">
        <v>534</v>
      </c>
      <c r="F212" s="45">
        <v>2</v>
      </c>
      <c r="G212" s="126">
        <f t="shared" si="9"/>
        <v>42000000</v>
      </c>
      <c r="H212" s="35">
        <v>84000000</v>
      </c>
      <c r="I212" s="29">
        <f>H212-W212</f>
        <v>16800000</v>
      </c>
      <c r="J212" s="20">
        <v>1</v>
      </c>
      <c r="K212" s="40">
        <v>42000000</v>
      </c>
      <c r="L212" s="29">
        <f>I212</f>
        <v>16800000</v>
      </c>
      <c r="M212" s="30"/>
      <c r="N212" s="30"/>
      <c r="O212" s="30"/>
      <c r="P212" s="19"/>
      <c r="Q212" s="42"/>
      <c r="R212" s="19">
        <v>10</v>
      </c>
      <c r="S212" s="31">
        <f>100%/R212</f>
        <v>0.1</v>
      </c>
      <c r="T212" s="32">
        <f>H212/R212</f>
        <v>8400000</v>
      </c>
      <c r="U212" s="19">
        <f>2018-D212</f>
        <v>8</v>
      </c>
      <c r="V212" s="19"/>
      <c r="W212" s="33">
        <f>T212*U212</f>
        <v>67200000</v>
      </c>
      <c r="X212" s="26">
        <f>IF(I212&lt;0,0,I212)</f>
        <v>16800000</v>
      </c>
    </row>
    <row r="213" spans="1:247" ht="31.5">
      <c r="A213" s="45">
        <f t="shared" si="8"/>
        <v>204</v>
      </c>
      <c r="B213" s="107" t="s">
        <v>192</v>
      </c>
      <c r="C213" s="19"/>
      <c r="D213" s="45">
        <v>2009</v>
      </c>
      <c r="E213" s="45" t="s">
        <v>534</v>
      </c>
      <c r="F213" s="45">
        <v>1</v>
      </c>
      <c r="G213" s="126">
        <f t="shared" si="9"/>
        <v>14956000</v>
      </c>
      <c r="H213" s="36">
        <v>14956000</v>
      </c>
      <c r="I213" s="29">
        <f>H213-W213</f>
        <v>1495600</v>
      </c>
      <c r="J213" s="20">
        <v>1</v>
      </c>
      <c r="K213" s="40">
        <v>14956000</v>
      </c>
      <c r="L213" s="29">
        <f>I213</f>
        <v>1495600</v>
      </c>
      <c r="M213" s="30"/>
      <c r="N213" s="30"/>
      <c r="O213" s="30"/>
      <c r="P213" s="19"/>
      <c r="Q213" s="42"/>
      <c r="R213" s="19">
        <v>10</v>
      </c>
      <c r="S213" s="31">
        <f>100%/R213</f>
        <v>0.1</v>
      </c>
      <c r="T213" s="32">
        <f>H213/R213</f>
        <v>1495600</v>
      </c>
      <c r="U213" s="19">
        <f>2018-D213</f>
        <v>9</v>
      </c>
      <c r="V213" s="19"/>
      <c r="W213" s="33">
        <f>T213*U213</f>
        <v>13460400</v>
      </c>
      <c r="X213" s="26">
        <f>IF(I213&lt;0,0,I213)</f>
        <v>1495600</v>
      </c>
    </row>
    <row r="214" spans="1:247">
      <c r="A214" s="45">
        <f t="shared" si="8"/>
        <v>205</v>
      </c>
      <c r="B214" s="107" t="s">
        <v>193</v>
      </c>
      <c r="C214" s="19"/>
      <c r="D214" s="45">
        <v>2010</v>
      </c>
      <c r="E214" s="45" t="s">
        <v>534</v>
      </c>
      <c r="F214" s="45">
        <v>2</v>
      </c>
      <c r="G214" s="126">
        <f t="shared" si="9"/>
        <v>37000000</v>
      </c>
      <c r="H214" s="35">
        <v>74000000</v>
      </c>
      <c r="I214" s="29">
        <f>H214-W214</f>
        <v>14800000</v>
      </c>
      <c r="J214" s="20">
        <v>1</v>
      </c>
      <c r="K214" s="40">
        <v>37000000</v>
      </c>
      <c r="L214" s="29">
        <f>I214</f>
        <v>14800000</v>
      </c>
      <c r="M214" s="30"/>
      <c r="N214" s="30"/>
      <c r="O214" s="30"/>
      <c r="P214" s="30"/>
      <c r="Q214" s="42"/>
      <c r="R214" s="19">
        <v>10</v>
      </c>
      <c r="S214" s="31">
        <f>100%/R214</f>
        <v>0.1</v>
      </c>
      <c r="T214" s="32">
        <f>H214/R214</f>
        <v>7400000</v>
      </c>
      <c r="U214" s="19">
        <f>2018-D214</f>
        <v>8</v>
      </c>
      <c r="V214" s="19"/>
      <c r="W214" s="33">
        <f>T214*U214</f>
        <v>59200000</v>
      </c>
      <c r="X214" s="26">
        <f>IF(I214&lt;0,0,I214)</f>
        <v>14800000</v>
      </c>
    </row>
    <row r="215" spans="1:247" ht="15" customHeight="1">
      <c r="A215" s="45">
        <f t="shared" si="8"/>
        <v>206</v>
      </c>
      <c r="B215" s="113" t="s">
        <v>194</v>
      </c>
      <c r="C215" s="57"/>
      <c r="D215" s="45">
        <v>2012</v>
      </c>
      <c r="E215" s="45" t="s">
        <v>534</v>
      </c>
      <c r="F215" s="75">
        <v>2</v>
      </c>
      <c r="G215" s="126">
        <f t="shared" si="9"/>
        <v>24000000</v>
      </c>
      <c r="H215" s="67">
        <v>48000000</v>
      </c>
      <c r="I215" s="29">
        <f>H215-W215</f>
        <v>19200000</v>
      </c>
      <c r="J215" s="57">
        <v>2</v>
      </c>
      <c r="K215" s="40">
        <v>48000000</v>
      </c>
      <c r="L215" s="29">
        <f>I215</f>
        <v>19200000</v>
      </c>
      <c r="M215" s="37"/>
      <c r="N215" s="37"/>
      <c r="O215" s="37"/>
      <c r="P215" s="37"/>
      <c r="Q215" s="37"/>
      <c r="R215" s="20">
        <v>10</v>
      </c>
      <c r="S215" s="31">
        <f>100%/R215</f>
        <v>0.1</v>
      </c>
      <c r="T215" s="32">
        <f>H215/R215</f>
        <v>4800000</v>
      </c>
      <c r="U215" s="19">
        <f>2018-D215</f>
        <v>6</v>
      </c>
      <c r="V215" s="19"/>
      <c r="W215" s="33">
        <f>T215*U215</f>
        <v>28800000</v>
      </c>
      <c r="X215" s="26">
        <f>IF(I215&lt;0,0,I215)</f>
        <v>19200000</v>
      </c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</row>
    <row r="216" spans="1:247">
      <c r="A216" s="45">
        <f t="shared" si="8"/>
        <v>207</v>
      </c>
      <c r="B216" s="107" t="s">
        <v>195</v>
      </c>
      <c r="C216" s="39"/>
      <c r="D216" s="45">
        <v>2010</v>
      </c>
      <c r="E216" s="45" t="s">
        <v>534</v>
      </c>
      <c r="F216" s="45">
        <v>6</v>
      </c>
      <c r="G216" s="126">
        <f t="shared" si="9"/>
        <v>7000000</v>
      </c>
      <c r="H216" s="36">
        <v>42000000</v>
      </c>
      <c r="I216" s="29">
        <f>H216-W216</f>
        <v>8400000</v>
      </c>
      <c r="J216" s="20">
        <v>1</v>
      </c>
      <c r="K216" s="40">
        <v>7000000</v>
      </c>
      <c r="L216" s="29">
        <f>I216</f>
        <v>8400000</v>
      </c>
      <c r="M216" s="30"/>
      <c r="N216" s="30"/>
      <c r="O216" s="30"/>
      <c r="P216" s="41"/>
      <c r="Q216" s="42"/>
      <c r="R216" s="19">
        <v>10</v>
      </c>
      <c r="S216" s="31">
        <f>100%/R216</f>
        <v>0.1</v>
      </c>
      <c r="T216" s="32">
        <f>H216/R216</f>
        <v>4200000</v>
      </c>
      <c r="U216" s="19">
        <f>2018-D216</f>
        <v>8</v>
      </c>
      <c r="V216" s="19"/>
      <c r="W216" s="33">
        <f>T216*U216</f>
        <v>33600000</v>
      </c>
      <c r="X216" s="26">
        <f>IF(I216&lt;0,0,I216)</f>
        <v>8400000</v>
      </c>
    </row>
    <row r="217" spans="1:247">
      <c r="A217" s="45">
        <f t="shared" si="8"/>
        <v>208</v>
      </c>
      <c r="B217" s="107" t="s">
        <v>196</v>
      </c>
      <c r="C217" s="19"/>
      <c r="D217" s="45">
        <v>2010</v>
      </c>
      <c r="E217" s="45" t="s">
        <v>534</v>
      </c>
      <c r="F217" s="45">
        <v>10</v>
      </c>
      <c r="G217" s="126">
        <f t="shared" si="9"/>
        <v>7000000</v>
      </c>
      <c r="H217" s="35">
        <v>70000000</v>
      </c>
      <c r="I217" s="29">
        <f>H217-W217</f>
        <v>14000000</v>
      </c>
      <c r="J217" s="20">
        <v>1</v>
      </c>
      <c r="K217" s="40">
        <v>7000000</v>
      </c>
      <c r="L217" s="29">
        <f>I217</f>
        <v>14000000</v>
      </c>
      <c r="M217" s="30"/>
      <c r="N217" s="30"/>
      <c r="O217" s="30"/>
      <c r="P217" s="19"/>
      <c r="Q217" s="42"/>
      <c r="R217" s="19">
        <v>10</v>
      </c>
      <c r="S217" s="31">
        <f>100%/R217</f>
        <v>0.1</v>
      </c>
      <c r="T217" s="32">
        <f>H217/R217</f>
        <v>7000000</v>
      </c>
      <c r="U217" s="19">
        <f>2018-D217</f>
        <v>8</v>
      </c>
      <c r="V217" s="19"/>
      <c r="W217" s="33">
        <f>T217*U217</f>
        <v>56000000</v>
      </c>
      <c r="X217" s="26">
        <f>IF(I217&lt;0,0,I217)</f>
        <v>14000000</v>
      </c>
    </row>
    <row r="218" spans="1:247">
      <c r="A218" s="45">
        <f t="shared" si="8"/>
        <v>209</v>
      </c>
      <c r="B218" s="108" t="s">
        <v>197</v>
      </c>
      <c r="C218" s="39"/>
      <c r="D218" s="45">
        <v>2011</v>
      </c>
      <c r="E218" s="45" t="s">
        <v>534</v>
      </c>
      <c r="F218" s="45">
        <v>5</v>
      </c>
      <c r="G218" s="126">
        <f t="shared" si="9"/>
        <v>7000000</v>
      </c>
      <c r="H218" s="36">
        <v>35000000</v>
      </c>
      <c r="I218" s="29">
        <f>H218-W218</f>
        <v>10500000</v>
      </c>
      <c r="J218" s="20">
        <v>1</v>
      </c>
      <c r="K218" s="40">
        <v>7000000</v>
      </c>
      <c r="L218" s="29">
        <f>I218</f>
        <v>10500000</v>
      </c>
      <c r="M218" s="30"/>
      <c r="N218" s="30"/>
      <c r="O218" s="30"/>
      <c r="P218" s="19"/>
      <c r="Q218" s="42"/>
      <c r="R218" s="19">
        <v>10</v>
      </c>
      <c r="S218" s="31">
        <f>100%/R218</f>
        <v>0.1</v>
      </c>
      <c r="T218" s="32">
        <f>H218/R218</f>
        <v>3500000</v>
      </c>
      <c r="U218" s="19">
        <f>2018-D218</f>
        <v>7</v>
      </c>
      <c r="V218" s="19"/>
      <c r="W218" s="33">
        <f>T218*U218</f>
        <v>24500000</v>
      </c>
      <c r="X218" s="26">
        <f>IF(I218&lt;0,0,I218)</f>
        <v>10500000</v>
      </c>
    </row>
    <row r="219" spans="1:247">
      <c r="A219" s="45">
        <f t="shared" si="8"/>
        <v>210</v>
      </c>
      <c r="B219" s="108" t="s">
        <v>198</v>
      </c>
      <c r="C219" s="19"/>
      <c r="D219" s="45">
        <v>2011</v>
      </c>
      <c r="E219" s="45" t="s">
        <v>534</v>
      </c>
      <c r="F219" s="45">
        <v>10</v>
      </c>
      <c r="G219" s="126">
        <f t="shared" si="9"/>
        <v>7000000</v>
      </c>
      <c r="H219" s="36">
        <v>70000000</v>
      </c>
      <c r="I219" s="29">
        <f>H219-W219</f>
        <v>21000000</v>
      </c>
      <c r="J219" s="20">
        <v>1</v>
      </c>
      <c r="K219" s="40">
        <v>7000000</v>
      </c>
      <c r="L219" s="29">
        <f>I219</f>
        <v>21000000</v>
      </c>
      <c r="M219" s="30"/>
      <c r="N219" s="30"/>
      <c r="O219" s="30"/>
      <c r="P219" s="19"/>
      <c r="Q219" s="42"/>
      <c r="R219" s="19">
        <v>10</v>
      </c>
      <c r="S219" s="31">
        <f>100%/R219</f>
        <v>0.1</v>
      </c>
      <c r="T219" s="32">
        <f>H219/R219</f>
        <v>7000000</v>
      </c>
      <c r="U219" s="19">
        <f>2018-D219</f>
        <v>7</v>
      </c>
      <c r="V219" s="19"/>
      <c r="W219" s="33">
        <f>T219*U219</f>
        <v>49000000</v>
      </c>
      <c r="X219" s="26">
        <f>IF(I219&lt;0,0,I219)</f>
        <v>21000000</v>
      </c>
    </row>
    <row r="220" spans="1:247">
      <c r="A220" s="45">
        <f t="shared" si="8"/>
        <v>211</v>
      </c>
      <c r="B220" s="107" t="s">
        <v>199</v>
      </c>
      <c r="C220" s="39"/>
      <c r="D220" s="45">
        <v>2009</v>
      </c>
      <c r="E220" s="45" t="s">
        <v>534</v>
      </c>
      <c r="F220" s="45">
        <v>10</v>
      </c>
      <c r="G220" s="126">
        <f t="shared" si="9"/>
        <v>7000000</v>
      </c>
      <c r="H220" s="36">
        <v>70000000</v>
      </c>
      <c r="I220" s="29">
        <f>H220-W220</f>
        <v>7000000</v>
      </c>
      <c r="J220" s="20">
        <v>1</v>
      </c>
      <c r="K220" s="40">
        <v>7000000</v>
      </c>
      <c r="L220" s="29">
        <f>I220</f>
        <v>7000000</v>
      </c>
      <c r="M220" s="30"/>
      <c r="N220" s="30"/>
      <c r="O220" s="30"/>
      <c r="P220" s="19"/>
      <c r="Q220" s="42"/>
      <c r="R220" s="19">
        <v>10</v>
      </c>
      <c r="S220" s="31">
        <f>100%/R220</f>
        <v>0.1</v>
      </c>
      <c r="T220" s="32">
        <f>H220/R220</f>
        <v>7000000</v>
      </c>
      <c r="U220" s="19">
        <f>2018-D220</f>
        <v>9</v>
      </c>
      <c r="V220" s="19"/>
      <c r="W220" s="33">
        <f>T220*U220</f>
        <v>63000000</v>
      </c>
      <c r="X220" s="26">
        <f>IF(I220&lt;0,0,I220)</f>
        <v>7000000</v>
      </c>
    </row>
    <row r="221" spans="1:247">
      <c r="A221" s="45">
        <f t="shared" si="8"/>
        <v>212</v>
      </c>
      <c r="B221" s="107" t="s">
        <v>200</v>
      </c>
      <c r="C221" s="19"/>
      <c r="D221" s="45">
        <v>2009</v>
      </c>
      <c r="E221" s="45" t="s">
        <v>534</v>
      </c>
      <c r="F221" s="45">
        <v>1</v>
      </c>
      <c r="G221" s="126">
        <f t="shared" si="9"/>
        <v>15000000</v>
      </c>
      <c r="H221" s="36">
        <v>15000000</v>
      </c>
      <c r="I221" s="29">
        <f>H221-W221</f>
        <v>1500000</v>
      </c>
      <c r="J221" s="20">
        <v>1</v>
      </c>
      <c r="K221" s="40">
        <v>15000000</v>
      </c>
      <c r="L221" s="29">
        <f>I221</f>
        <v>1500000</v>
      </c>
      <c r="M221" s="30"/>
      <c r="N221" s="30"/>
      <c r="O221" s="30"/>
      <c r="P221" s="19"/>
      <c r="Q221" s="42"/>
      <c r="R221" s="19">
        <v>10</v>
      </c>
      <c r="S221" s="31">
        <f>100%/R221</f>
        <v>0.1</v>
      </c>
      <c r="T221" s="32">
        <f>H221/R221</f>
        <v>1500000</v>
      </c>
      <c r="U221" s="19">
        <f>2018-D221</f>
        <v>9</v>
      </c>
      <c r="V221" s="19"/>
      <c r="W221" s="33">
        <f>T221*U221</f>
        <v>13500000</v>
      </c>
      <c r="X221" s="26">
        <f>IF(I221&lt;0,0,I221)</f>
        <v>1500000</v>
      </c>
    </row>
    <row r="222" spans="1:247" ht="31.5">
      <c r="A222" s="45">
        <f t="shared" si="8"/>
        <v>213</v>
      </c>
      <c r="B222" s="107" t="s">
        <v>201</v>
      </c>
      <c r="C222" s="19"/>
      <c r="D222" s="45">
        <v>2010</v>
      </c>
      <c r="E222" s="45" t="s">
        <v>534</v>
      </c>
      <c r="F222" s="45">
        <v>1</v>
      </c>
      <c r="G222" s="126">
        <f t="shared" si="9"/>
        <v>13000000</v>
      </c>
      <c r="H222" s="35">
        <v>13000000</v>
      </c>
      <c r="I222" s="29">
        <f>H222-W222</f>
        <v>0</v>
      </c>
      <c r="J222" s="20">
        <v>1</v>
      </c>
      <c r="K222" s="22">
        <f>H222</f>
        <v>13000000</v>
      </c>
      <c r="L222" s="29">
        <f>I222</f>
        <v>0</v>
      </c>
      <c r="M222" s="30"/>
      <c r="N222" s="30"/>
      <c r="O222" s="30"/>
      <c r="P222" s="19"/>
      <c r="Q222" s="42"/>
      <c r="R222" s="19">
        <v>8</v>
      </c>
      <c r="S222" s="31">
        <f>100%/R222</f>
        <v>0.125</v>
      </c>
      <c r="T222" s="32">
        <f>H222/R222</f>
        <v>1625000</v>
      </c>
      <c r="U222" s="19">
        <f>2018-D222</f>
        <v>8</v>
      </c>
      <c r="V222" s="19"/>
      <c r="W222" s="33">
        <f>T222*U222</f>
        <v>13000000</v>
      </c>
      <c r="X222" s="26">
        <f>IF(I222&lt;0,0,I222)</f>
        <v>0</v>
      </c>
    </row>
    <row r="223" spans="1:247" ht="31.5">
      <c r="A223" s="45">
        <f t="shared" si="8"/>
        <v>214</v>
      </c>
      <c r="B223" s="107" t="s">
        <v>202</v>
      </c>
      <c r="C223" s="19"/>
      <c r="D223" s="45">
        <v>1998</v>
      </c>
      <c r="E223" s="45" t="s">
        <v>534</v>
      </c>
      <c r="F223" s="45">
        <v>1</v>
      </c>
      <c r="G223" s="126">
        <f t="shared" si="9"/>
        <v>82496000</v>
      </c>
      <c r="H223" s="36">
        <v>82496000</v>
      </c>
      <c r="I223" s="29">
        <v>0</v>
      </c>
      <c r="J223" s="20">
        <v>1</v>
      </c>
      <c r="K223" s="22">
        <f>H223</f>
        <v>82496000</v>
      </c>
      <c r="L223" s="29">
        <f>I223</f>
        <v>0</v>
      </c>
      <c r="M223" s="30"/>
      <c r="N223" s="30"/>
      <c r="O223" s="30"/>
      <c r="P223" s="19"/>
      <c r="Q223" s="42"/>
      <c r="R223" s="19">
        <v>8</v>
      </c>
      <c r="S223" s="31">
        <f>100%/R223</f>
        <v>0.125</v>
      </c>
      <c r="T223" s="32">
        <f>H223/R223</f>
        <v>10312000</v>
      </c>
      <c r="U223" s="19">
        <f>2018-D223</f>
        <v>20</v>
      </c>
      <c r="V223" s="19"/>
      <c r="W223" s="33">
        <f>T223*U223</f>
        <v>206240000</v>
      </c>
      <c r="X223" s="26">
        <f>IF(I223&lt;0,0,I223)</f>
        <v>0</v>
      </c>
    </row>
    <row r="224" spans="1:247" ht="31.5">
      <c r="A224" s="45">
        <f t="shared" si="8"/>
        <v>215</v>
      </c>
      <c r="B224" s="108" t="s">
        <v>203</v>
      </c>
      <c r="C224" s="39"/>
      <c r="D224" s="45">
        <v>2015</v>
      </c>
      <c r="E224" s="45" t="s">
        <v>533</v>
      </c>
      <c r="F224" s="45">
        <v>1</v>
      </c>
      <c r="G224" s="126">
        <f t="shared" si="9"/>
        <v>21424700</v>
      </c>
      <c r="H224" s="36">
        <v>21424700</v>
      </c>
      <c r="I224" s="29">
        <f>H224-W224</f>
        <v>8569880</v>
      </c>
      <c r="J224" s="20">
        <f>F224</f>
        <v>1</v>
      </c>
      <c r="K224" s="40">
        <f>H224</f>
        <v>21424700</v>
      </c>
      <c r="L224" s="29">
        <f>I224</f>
        <v>8569880</v>
      </c>
      <c r="M224" s="30"/>
      <c r="N224" s="30"/>
      <c r="O224" s="30"/>
      <c r="P224" s="41"/>
      <c r="Q224" s="42"/>
      <c r="R224" s="19">
        <v>5</v>
      </c>
      <c r="S224" s="31">
        <f>100%/R224</f>
        <v>0.2</v>
      </c>
      <c r="T224" s="32">
        <f>H224/R224</f>
        <v>4284940</v>
      </c>
      <c r="U224" s="19">
        <f>2018-D224</f>
        <v>3</v>
      </c>
      <c r="V224" s="19"/>
      <c r="W224" s="33">
        <f>T224*U224</f>
        <v>12854820</v>
      </c>
      <c r="X224" s="26">
        <f>IF(I224&lt;0,0,I224)</f>
        <v>8569880</v>
      </c>
    </row>
    <row r="225" spans="1:247">
      <c r="A225" s="45">
        <f t="shared" si="8"/>
        <v>216</v>
      </c>
      <c r="B225" s="107" t="s">
        <v>204</v>
      </c>
      <c r="C225" s="19"/>
      <c r="D225" s="45">
        <v>2009</v>
      </c>
      <c r="E225" s="45" t="s">
        <v>533</v>
      </c>
      <c r="F225" s="45">
        <v>1</v>
      </c>
      <c r="G225" s="126">
        <f t="shared" si="9"/>
        <v>9000000</v>
      </c>
      <c r="H225" s="55">
        <v>9000000</v>
      </c>
      <c r="I225" s="29">
        <f>H225-W225</f>
        <v>900000</v>
      </c>
      <c r="J225" s="20">
        <v>1</v>
      </c>
      <c r="K225" s="40">
        <v>9000000</v>
      </c>
      <c r="L225" s="29">
        <f>I225</f>
        <v>900000</v>
      </c>
      <c r="M225" s="30"/>
      <c r="N225" s="30"/>
      <c r="O225" s="30"/>
      <c r="P225" s="19"/>
      <c r="Q225" s="42"/>
      <c r="R225" s="19">
        <v>10</v>
      </c>
      <c r="S225" s="31">
        <f>100%/R225</f>
        <v>0.1</v>
      </c>
      <c r="T225" s="32">
        <f>H225/R225</f>
        <v>900000</v>
      </c>
      <c r="U225" s="19">
        <f>2018-D225</f>
        <v>9</v>
      </c>
      <c r="V225" s="19"/>
      <c r="W225" s="33">
        <f>T225*U225</f>
        <v>8100000</v>
      </c>
      <c r="X225" s="26">
        <f>IF(I225&lt;0,0,I225)</f>
        <v>900000</v>
      </c>
    </row>
    <row r="226" spans="1:247">
      <c r="A226" s="45">
        <f t="shared" si="8"/>
        <v>217</v>
      </c>
      <c r="B226" s="107" t="s">
        <v>205</v>
      </c>
      <c r="C226" s="19"/>
      <c r="D226" s="45">
        <v>1998</v>
      </c>
      <c r="E226" s="45" t="s">
        <v>533</v>
      </c>
      <c r="F226" s="45">
        <v>1</v>
      </c>
      <c r="G226" s="126">
        <f t="shared" si="9"/>
        <v>28722000</v>
      </c>
      <c r="H226" s="36">
        <v>28722000</v>
      </c>
      <c r="I226" s="29">
        <v>0</v>
      </c>
      <c r="J226" s="20">
        <v>1</v>
      </c>
      <c r="K226" s="22">
        <f>H226</f>
        <v>28722000</v>
      </c>
      <c r="L226" s="29">
        <f>I226</f>
        <v>0</v>
      </c>
      <c r="M226" s="30"/>
      <c r="N226" s="30"/>
      <c r="O226" s="30"/>
      <c r="P226" s="19"/>
      <c r="Q226" s="42"/>
      <c r="R226" s="19">
        <v>10</v>
      </c>
      <c r="S226" s="31">
        <f>100%/R226</f>
        <v>0.1</v>
      </c>
      <c r="T226" s="32">
        <f>H226/R226</f>
        <v>2872200</v>
      </c>
      <c r="U226" s="19">
        <f>2018-D226</f>
        <v>20</v>
      </c>
      <c r="V226" s="19"/>
      <c r="W226" s="33">
        <f>T226*U226</f>
        <v>57444000</v>
      </c>
      <c r="X226" s="26">
        <f>IF(I226&lt;0,0,I226)</f>
        <v>0</v>
      </c>
    </row>
    <row r="227" spans="1:247">
      <c r="A227" s="45">
        <f t="shared" si="8"/>
        <v>218</v>
      </c>
      <c r="B227" s="107" t="s">
        <v>206</v>
      </c>
      <c r="C227" s="19"/>
      <c r="D227" s="45">
        <v>1998</v>
      </c>
      <c r="E227" s="45" t="s">
        <v>533</v>
      </c>
      <c r="F227" s="45">
        <v>1</v>
      </c>
      <c r="G227" s="126">
        <f t="shared" si="9"/>
        <v>124535000</v>
      </c>
      <c r="H227" s="36">
        <v>124535000</v>
      </c>
      <c r="I227" s="29">
        <v>0</v>
      </c>
      <c r="J227" s="20">
        <v>1</v>
      </c>
      <c r="K227" s="22">
        <f>H227</f>
        <v>124535000</v>
      </c>
      <c r="L227" s="29">
        <f>I227</f>
        <v>0</v>
      </c>
      <c r="M227" s="30"/>
      <c r="N227" s="30"/>
      <c r="O227" s="30"/>
      <c r="P227" s="19"/>
      <c r="Q227" s="42"/>
      <c r="R227" s="19">
        <v>10</v>
      </c>
      <c r="S227" s="31">
        <f>100%/R227</f>
        <v>0.1</v>
      </c>
      <c r="T227" s="32">
        <f>H227/R227</f>
        <v>12453500</v>
      </c>
      <c r="U227" s="19">
        <f>2018-D227</f>
        <v>20</v>
      </c>
      <c r="V227" s="19"/>
      <c r="W227" s="33">
        <f>T227*U227</f>
        <v>249070000</v>
      </c>
      <c r="X227" s="26">
        <f>IF(I227&lt;0,0,I227)</f>
        <v>0</v>
      </c>
    </row>
    <row r="228" spans="1:247" ht="78.75">
      <c r="A228" s="45">
        <f t="shared" ref="A228:A291" si="10">+A227+1</f>
        <v>219</v>
      </c>
      <c r="B228" s="107" t="s">
        <v>207</v>
      </c>
      <c r="C228" s="19"/>
      <c r="D228" s="45">
        <v>1998</v>
      </c>
      <c r="E228" s="45" t="s">
        <v>533</v>
      </c>
      <c r="F228" s="45">
        <v>1</v>
      </c>
      <c r="G228" s="126">
        <f t="shared" si="9"/>
        <v>102000000</v>
      </c>
      <c r="H228" s="36">
        <v>102000000</v>
      </c>
      <c r="I228" s="29">
        <v>0</v>
      </c>
      <c r="J228" s="20">
        <v>1</v>
      </c>
      <c r="K228" s="22">
        <f>H228</f>
        <v>102000000</v>
      </c>
      <c r="L228" s="29">
        <f>I228</f>
        <v>0</v>
      </c>
      <c r="M228" s="30"/>
      <c r="N228" s="30"/>
      <c r="O228" s="30"/>
      <c r="P228" s="19"/>
      <c r="Q228" s="42"/>
      <c r="R228" s="19">
        <v>10</v>
      </c>
      <c r="S228" s="31">
        <f>100%/R228</f>
        <v>0.1</v>
      </c>
      <c r="T228" s="32">
        <f>H228/R228</f>
        <v>10200000</v>
      </c>
      <c r="U228" s="19">
        <f>2018-D228</f>
        <v>20</v>
      </c>
      <c r="V228" s="19"/>
      <c r="W228" s="33">
        <f>T228*U228</f>
        <v>204000000</v>
      </c>
      <c r="X228" s="26">
        <f>IF(I228&lt;0,0,I228)</f>
        <v>0</v>
      </c>
    </row>
    <row r="229" spans="1:247">
      <c r="A229" s="45">
        <f t="shared" si="10"/>
        <v>220</v>
      </c>
      <c r="B229" s="107" t="s">
        <v>208</v>
      </c>
      <c r="C229" s="19"/>
      <c r="D229" s="45">
        <v>1998</v>
      </c>
      <c r="E229" s="45" t="s">
        <v>533</v>
      </c>
      <c r="F229" s="45">
        <v>1</v>
      </c>
      <c r="G229" s="126">
        <f t="shared" si="9"/>
        <v>64933000</v>
      </c>
      <c r="H229" s="36">
        <v>64933000</v>
      </c>
      <c r="I229" s="29">
        <v>0</v>
      </c>
      <c r="J229" s="20">
        <v>1</v>
      </c>
      <c r="K229" s="22">
        <f>H229</f>
        <v>64933000</v>
      </c>
      <c r="L229" s="29">
        <f>I229</f>
        <v>0</v>
      </c>
      <c r="M229" s="30"/>
      <c r="N229" s="30"/>
      <c r="O229" s="30"/>
      <c r="P229" s="19"/>
      <c r="Q229" s="42"/>
      <c r="R229" s="19">
        <v>10</v>
      </c>
      <c r="S229" s="31">
        <f>100%/R229</f>
        <v>0.1</v>
      </c>
      <c r="T229" s="32">
        <f>H229/R229</f>
        <v>6493300</v>
      </c>
      <c r="U229" s="19">
        <f>2018-D229</f>
        <v>20</v>
      </c>
      <c r="V229" s="19"/>
      <c r="W229" s="33">
        <f>T229*U229</f>
        <v>129866000</v>
      </c>
      <c r="X229" s="26">
        <f>IF(I229&lt;0,0,I229)</f>
        <v>0</v>
      </c>
    </row>
    <row r="230" spans="1:247" ht="78.75">
      <c r="A230" s="45">
        <f t="shared" si="10"/>
        <v>221</v>
      </c>
      <c r="B230" s="107" t="s">
        <v>209</v>
      </c>
      <c r="C230" s="19"/>
      <c r="D230" s="45">
        <v>1998</v>
      </c>
      <c r="E230" s="45" t="s">
        <v>533</v>
      </c>
      <c r="F230" s="45">
        <v>1</v>
      </c>
      <c r="G230" s="126">
        <f t="shared" si="9"/>
        <v>80000000</v>
      </c>
      <c r="H230" s="36">
        <v>80000000</v>
      </c>
      <c r="I230" s="29">
        <v>0</v>
      </c>
      <c r="J230" s="20">
        <v>1</v>
      </c>
      <c r="K230" s="22">
        <f>H230</f>
        <v>80000000</v>
      </c>
      <c r="L230" s="29">
        <f>I230</f>
        <v>0</v>
      </c>
      <c r="M230" s="30"/>
      <c r="N230" s="30"/>
      <c r="O230" s="30"/>
      <c r="P230" s="19"/>
      <c r="Q230" s="42"/>
      <c r="R230" s="19">
        <v>10</v>
      </c>
      <c r="S230" s="31">
        <f>100%/R230</f>
        <v>0.1</v>
      </c>
      <c r="T230" s="32">
        <f>H230/R230</f>
        <v>8000000</v>
      </c>
      <c r="U230" s="19">
        <f>2018-D230</f>
        <v>20</v>
      </c>
      <c r="V230" s="19"/>
      <c r="W230" s="33">
        <f>T230*U230</f>
        <v>160000000</v>
      </c>
      <c r="X230" s="26">
        <f>IF(I230&lt;0,0,I230)</f>
        <v>0</v>
      </c>
    </row>
    <row r="231" spans="1:247" ht="15" customHeight="1">
      <c r="A231" s="45">
        <f t="shared" si="10"/>
        <v>222</v>
      </c>
      <c r="B231" s="108" t="s">
        <v>210</v>
      </c>
      <c r="C231" s="57"/>
      <c r="D231" s="45">
        <v>2014</v>
      </c>
      <c r="E231" s="45" t="s">
        <v>533</v>
      </c>
      <c r="F231" s="75">
        <v>8</v>
      </c>
      <c r="G231" s="126">
        <f t="shared" si="9"/>
        <v>9152000</v>
      </c>
      <c r="H231" s="36">
        <v>73216000</v>
      </c>
      <c r="I231" s="29">
        <f>H231-W231</f>
        <v>36608000</v>
      </c>
      <c r="J231" s="20">
        <v>8</v>
      </c>
      <c r="K231" s="40">
        <v>73216000</v>
      </c>
      <c r="L231" s="29">
        <f>I231</f>
        <v>36608000</v>
      </c>
      <c r="M231" s="18"/>
      <c r="N231" s="18"/>
      <c r="O231" s="18"/>
      <c r="P231" s="20"/>
      <c r="Q231" s="18"/>
      <c r="R231" s="20">
        <v>8</v>
      </c>
      <c r="S231" s="31">
        <f>100%/R231</f>
        <v>0.125</v>
      </c>
      <c r="T231" s="32">
        <f>H231/R231</f>
        <v>9152000</v>
      </c>
      <c r="U231" s="19">
        <f>2018-D231</f>
        <v>4</v>
      </c>
      <c r="V231" s="19"/>
      <c r="W231" s="33">
        <f>T231*U231</f>
        <v>36608000</v>
      </c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  <c r="BM231" s="59"/>
      <c r="BN231" s="59"/>
      <c r="BO231" s="59"/>
      <c r="BP231" s="59"/>
      <c r="BQ231" s="59"/>
      <c r="BR231" s="59"/>
      <c r="BS231" s="59"/>
      <c r="BT231" s="59"/>
      <c r="BU231" s="59"/>
      <c r="BV231" s="59"/>
      <c r="BW231" s="59"/>
      <c r="BX231" s="59"/>
      <c r="BY231" s="59"/>
      <c r="BZ231" s="59"/>
      <c r="CA231" s="59"/>
      <c r="CB231" s="59"/>
      <c r="CC231" s="59"/>
      <c r="CD231" s="59"/>
      <c r="CE231" s="59"/>
      <c r="CF231" s="59"/>
      <c r="CG231" s="59"/>
      <c r="CH231" s="59"/>
      <c r="CI231" s="59"/>
      <c r="CJ231" s="59"/>
      <c r="CK231" s="59"/>
      <c r="CL231" s="59"/>
      <c r="CM231" s="59"/>
      <c r="CN231" s="59"/>
      <c r="CO231" s="59"/>
      <c r="CP231" s="59"/>
      <c r="CQ231" s="59"/>
      <c r="CR231" s="59"/>
      <c r="CS231" s="59"/>
      <c r="CT231" s="59"/>
      <c r="CU231" s="59"/>
      <c r="CV231" s="59"/>
      <c r="CW231" s="59"/>
      <c r="CX231" s="59"/>
      <c r="CY231" s="59"/>
      <c r="CZ231" s="59"/>
      <c r="DA231" s="59"/>
      <c r="DB231" s="59"/>
      <c r="DC231" s="59"/>
      <c r="DD231" s="59"/>
      <c r="DE231" s="59"/>
      <c r="DF231" s="59"/>
      <c r="DG231" s="59"/>
      <c r="DH231" s="59"/>
      <c r="DI231" s="59"/>
      <c r="DJ231" s="59"/>
      <c r="DK231" s="59"/>
      <c r="DL231" s="59"/>
      <c r="DM231" s="59"/>
      <c r="DN231" s="59"/>
      <c r="DO231" s="59"/>
      <c r="DP231" s="59"/>
      <c r="DQ231" s="59"/>
      <c r="DR231" s="59"/>
      <c r="DS231" s="59"/>
      <c r="DT231" s="59"/>
      <c r="DU231" s="59"/>
      <c r="DV231" s="59"/>
      <c r="DW231" s="59"/>
      <c r="DX231" s="59"/>
      <c r="DY231" s="59"/>
      <c r="DZ231" s="59"/>
      <c r="EA231" s="59"/>
      <c r="EB231" s="59"/>
      <c r="EC231" s="59"/>
      <c r="ED231" s="59"/>
      <c r="EE231" s="59"/>
      <c r="EF231" s="59"/>
      <c r="EG231" s="59"/>
      <c r="EH231" s="59"/>
      <c r="EI231" s="59"/>
      <c r="EJ231" s="59"/>
      <c r="EK231" s="59"/>
      <c r="EL231" s="59"/>
      <c r="EM231" s="59"/>
      <c r="EN231" s="59"/>
      <c r="EO231" s="59"/>
      <c r="EP231" s="59"/>
      <c r="EQ231" s="59"/>
      <c r="ER231" s="59"/>
      <c r="ES231" s="59"/>
      <c r="ET231" s="59"/>
      <c r="EU231" s="59"/>
      <c r="EV231" s="59"/>
      <c r="EW231" s="59"/>
      <c r="EX231" s="59"/>
      <c r="EY231" s="59"/>
      <c r="EZ231" s="59"/>
      <c r="FA231" s="59"/>
      <c r="FB231" s="59"/>
      <c r="FC231" s="59"/>
      <c r="FD231" s="59"/>
      <c r="FE231" s="59"/>
      <c r="FF231" s="59"/>
      <c r="FG231" s="59"/>
      <c r="FH231" s="59"/>
      <c r="FI231" s="59"/>
      <c r="FJ231" s="59"/>
      <c r="FK231" s="59"/>
      <c r="FL231" s="59"/>
      <c r="FM231" s="59"/>
      <c r="FN231" s="59"/>
      <c r="FO231" s="59"/>
      <c r="FP231" s="59"/>
      <c r="FQ231" s="59"/>
      <c r="FR231" s="59"/>
      <c r="FS231" s="59"/>
      <c r="FT231" s="59"/>
      <c r="FU231" s="59"/>
      <c r="FV231" s="59"/>
      <c r="FW231" s="59"/>
      <c r="FX231" s="59"/>
      <c r="FY231" s="59"/>
      <c r="FZ231" s="59"/>
      <c r="GA231" s="59"/>
      <c r="GB231" s="59"/>
      <c r="GC231" s="59"/>
      <c r="GD231" s="59"/>
      <c r="GE231" s="59"/>
      <c r="GF231" s="59"/>
      <c r="GG231" s="59"/>
      <c r="GH231" s="59"/>
      <c r="GI231" s="59"/>
      <c r="GJ231" s="59"/>
      <c r="GK231" s="59"/>
      <c r="GL231" s="59"/>
      <c r="GM231" s="59"/>
      <c r="GN231" s="59"/>
      <c r="GO231" s="59"/>
      <c r="GP231" s="59"/>
      <c r="GQ231" s="59"/>
      <c r="GR231" s="59"/>
      <c r="GS231" s="59"/>
      <c r="GT231" s="59"/>
      <c r="GU231" s="59"/>
      <c r="GV231" s="59"/>
      <c r="GW231" s="59"/>
      <c r="GX231" s="59"/>
      <c r="GY231" s="59"/>
      <c r="GZ231" s="59"/>
      <c r="HA231" s="59"/>
      <c r="HB231" s="59"/>
      <c r="HC231" s="59"/>
      <c r="HD231" s="59"/>
      <c r="HE231" s="59"/>
      <c r="HF231" s="59"/>
      <c r="HG231" s="59"/>
      <c r="HH231" s="59"/>
      <c r="HI231" s="59"/>
      <c r="HJ231" s="59"/>
      <c r="HK231" s="59"/>
      <c r="HL231" s="59"/>
      <c r="HM231" s="59"/>
      <c r="HN231" s="59"/>
      <c r="HO231" s="59"/>
      <c r="HP231" s="59"/>
      <c r="HQ231" s="59"/>
      <c r="HR231" s="59"/>
      <c r="HS231" s="59"/>
      <c r="HT231" s="59"/>
      <c r="HU231" s="59"/>
      <c r="HV231" s="59"/>
      <c r="HW231" s="59"/>
      <c r="HX231" s="59"/>
      <c r="HY231" s="59"/>
      <c r="HZ231" s="59"/>
      <c r="IA231" s="59"/>
      <c r="IB231" s="59"/>
      <c r="IC231" s="59"/>
      <c r="ID231" s="59"/>
      <c r="IE231" s="59"/>
      <c r="IF231" s="59"/>
      <c r="IG231" s="59"/>
      <c r="IH231" s="59"/>
      <c r="II231" s="59"/>
      <c r="IJ231" s="59"/>
      <c r="IK231" s="59"/>
      <c r="IL231" s="59"/>
      <c r="IM231" s="59"/>
    </row>
    <row r="232" spans="1:247" ht="15" customHeight="1">
      <c r="A232" s="45">
        <f t="shared" si="10"/>
        <v>223</v>
      </c>
      <c r="B232" s="108" t="s">
        <v>211</v>
      </c>
      <c r="C232" s="57"/>
      <c r="D232" s="45">
        <v>2014</v>
      </c>
      <c r="E232" s="45" t="s">
        <v>533</v>
      </c>
      <c r="F232" s="75">
        <v>8</v>
      </c>
      <c r="G232" s="126">
        <f t="shared" si="9"/>
        <v>8500000</v>
      </c>
      <c r="H232" s="36">
        <v>68000000</v>
      </c>
      <c r="I232" s="29">
        <f>H232-W232</f>
        <v>34000000</v>
      </c>
      <c r="J232" s="20">
        <v>8</v>
      </c>
      <c r="K232" s="40">
        <v>68000000</v>
      </c>
      <c r="L232" s="29">
        <f>I232</f>
        <v>34000000</v>
      </c>
      <c r="M232" s="18"/>
      <c r="N232" s="18"/>
      <c r="O232" s="18"/>
      <c r="P232" s="20"/>
      <c r="Q232" s="18"/>
      <c r="R232" s="20">
        <v>8</v>
      </c>
      <c r="S232" s="31">
        <f>100%/R232</f>
        <v>0.125</v>
      </c>
      <c r="T232" s="32">
        <f>H232/R232</f>
        <v>8500000</v>
      </c>
      <c r="U232" s="19">
        <f>2018-D232</f>
        <v>4</v>
      </c>
      <c r="V232" s="19"/>
      <c r="W232" s="33">
        <f>T232*U232</f>
        <v>34000000</v>
      </c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  <c r="BM232" s="59"/>
      <c r="BN232" s="59"/>
      <c r="BO232" s="59"/>
      <c r="BP232" s="59"/>
      <c r="BQ232" s="59"/>
      <c r="BR232" s="59"/>
      <c r="BS232" s="59"/>
      <c r="BT232" s="59"/>
      <c r="BU232" s="59"/>
      <c r="BV232" s="59"/>
      <c r="BW232" s="59"/>
      <c r="BX232" s="59"/>
      <c r="BY232" s="59"/>
      <c r="BZ232" s="59"/>
      <c r="CA232" s="59"/>
      <c r="CB232" s="59"/>
      <c r="CC232" s="59"/>
      <c r="CD232" s="59"/>
      <c r="CE232" s="59"/>
      <c r="CF232" s="59"/>
      <c r="CG232" s="59"/>
      <c r="CH232" s="59"/>
      <c r="CI232" s="59"/>
      <c r="CJ232" s="59"/>
      <c r="CK232" s="59"/>
      <c r="CL232" s="59"/>
      <c r="CM232" s="59"/>
      <c r="CN232" s="59"/>
      <c r="CO232" s="59"/>
      <c r="CP232" s="59"/>
      <c r="CQ232" s="59"/>
      <c r="CR232" s="59"/>
      <c r="CS232" s="59"/>
      <c r="CT232" s="59"/>
      <c r="CU232" s="59"/>
      <c r="CV232" s="59"/>
      <c r="CW232" s="59"/>
      <c r="CX232" s="59"/>
      <c r="CY232" s="59"/>
      <c r="CZ232" s="59"/>
      <c r="DA232" s="59"/>
      <c r="DB232" s="59"/>
      <c r="DC232" s="59"/>
      <c r="DD232" s="59"/>
      <c r="DE232" s="59"/>
      <c r="DF232" s="59"/>
      <c r="DG232" s="59"/>
      <c r="DH232" s="59"/>
      <c r="DI232" s="59"/>
      <c r="DJ232" s="59"/>
      <c r="DK232" s="59"/>
      <c r="DL232" s="59"/>
      <c r="DM232" s="59"/>
      <c r="DN232" s="59"/>
      <c r="DO232" s="59"/>
      <c r="DP232" s="59"/>
      <c r="DQ232" s="59"/>
      <c r="DR232" s="59"/>
      <c r="DS232" s="59"/>
      <c r="DT232" s="59"/>
      <c r="DU232" s="59"/>
      <c r="DV232" s="59"/>
      <c r="DW232" s="59"/>
      <c r="DX232" s="59"/>
      <c r="DY232" s="59"/>
      <c r="DZ232" s="59"/>
      <c r="EA232" s="59"/>
      <c r="EB232" s="59"/>
      <c r="EC232" s="59"/>
      <c r="ED232" s="59"/>
      <c r="EE232" s="59"/>
      <c r="EF232" s="59"/>
      <c r="EG232" s="59"/>
      <c r="EH232" s="59"/>
      <c r="EI232" s="59"/>
      <c r="EJ232" s="59"/>
      <c r="EK232" s="59"/>
      <c r="EL232" s="59"/>
      <c r="EM232" s="59"/>
      <c r="EN232" s="59"/>
      <c r="EO232" s="59"/>
      <c r="EP232" s="59"/>
      <c r="EQ232" s="59"/>
      <c r="ER232" s="59"/>
      <c r="ES232" s="59"/>
      <c r="ET232" s="59"/>
      <c r="EU232" s="59"/>
      <c r="EV232" s="59"/>
      <c r="EW232" s="59"/>
      <c r="EX232" s="59"/>
      <c r="EY232" s="59"/>
      <c r="EZ232" s="59"/>
      <c r="FA232" s="59"/>
      <c r="FB232" s="59"/>
      <c r="FC232" s="59"/>
      <c r="FD232" s="59"/>
      <c r="FE232" s="59"/>
      <c r="FF232" s="59"/>
      <c r="FG232" s="59"/>
      <c r="FH232" s="59"/>
      <c r="FI232" s="59"/>
      <c r="FJ232" s="59"/>
      <c r="FK232" s="59"/>
      <c r="FL232" s="59"/>
      <c r="FM232" s="59"/>
      <c r="FN232" s="59"/>
      <c r="FO232" s="59"/>
      <c r="FP232" s="59"/>
      <c r="FQ232" s="59"/>
      <c r="FR232" s="59"/>
      <c r="FS232" s="59"/>
      <c r="FT232" s="59"/>
      <c r="FU232" s="59"/>
      <c r="FV232" s="59"/>
      <c r="FW232" s="59"/>
      <c r="FX232" s="59"/>
      <c r="FY232" s="59"/>
      <c r="FZ232" s="59"/>
      <c r="GA232" s="59"/>
      <c r="GB232" s="59"/>
      <c r="GC232" s="59"/>
      <c r="GD232" s="59"/>
      <c r="GE232" s="59"/>
      <c r="GF232" s="59"/>
      <c r="GG232" s="59"/>
      <c r="GH232" s="59"/>
      <c r="GI232" s="59"/>
      <c r="GJ232" s="59"/>
      <c r="GK232" s="59"/>
      <c r="GL232" s="59"/>
      <c r="GM232" s="59"/>
      <c r="GN232" s="59"/>
      <c r="GO232" s="59"/>
      <c r="GP232" s="59"/>
      <c r="GQ232" s="59"/>
      <c r="GR232" s="59"/>
      <c r="GS232" s="59"/>
      <c r="GT232" s="59"/>
      <c r="GU232" s="59"/>
      <c r="GV232" s="59"/>
      <c r="GW232" s="59"/>
      <c r="GX232" s="59"/>
      <c r="GY232" s="59"/>
      <c r="GZ232" s="59"/>
      <c r="HA232" s="59"/>
      <c r="HB232" s="59"/>
      <c r="HC232" s="59"/>
      <c r="HD232" s="59"/>
      <c r="HE232" s="59"/>
      <c r="HF232" s="59"/>
      <c r="HG232" s="59"/>
      <c r="HH232" s="59"/>
      <c r="HI232" s="59"/>
      <c r="HJ232" s="59"/>
      <c r="HK232" s="59"/>
      <c r="HL232" s="59"/>
      <c r="HM232" s="59"/>
      <c r="HN232" s="59"/>
      <c r="HO232" s="59"/>
      <c r="HP232" s="59"/>
      <c r="HQ232" s="59"/>
      <c r="HR232" s="59"/>
      <c r="HS232" s="59"/>
      <c r="HT232" s="59"/>
      <c r="HU232" s="59"/>
      <c r="HV232" s="59"/>
      <c r="HW232" s="59"/>
      <c r="HX232" s="59"/>
      <c r="HY232" s="59"/>
      <c r="HZ232" s="59"/>
      <c r="IA232" s="59"/>
      <c r="IB232" s="59"/>
      <c r="IC232" s="59"/>
      <c r="ID232" s="59"/>
      <c r="IE232" s="59"/>
      <c r="IF232" s="59"/>
      <c r="IG232" s="59"/>
      <c r="IH232" s="59"/>
      <c r="II232" s="59"/>
      <c r="IJ232" s="59"/>
      <c r="IK232" s="59"/>
      <c r="IL232" s="59"/>
      <c r="IM232" s="59"/>
    </row>
    <row r="233" spans="1:247">
      <c r="A233" s="45">
        <f t="shared" si="10"/>
        <v>224</v>
      </c>
      <c r="B233" s="108" t="s">
        <v>212</v>
      </c>
      <c r="C233" s="19"/>
      <c r="D233" s="45">
        <v>2011</v>
      </c>
      <c r="E233" s="45" t="s">
        <v>533</v>
      </c>
      <c r="F233" s="45">
        <v>10</v>
      </c>
      <c r="G233" s="126">
        <f t="shared" si="9"/>
        <v>7500000</v>
      </c>
      <c r="H233" s="28">
        <v>75000000</v>
      </c>
      <c r="I233" s="29">
        <f>H233-W233</f>
        <v>22500000</v>
      </c>
      <c r="J233" s="20">
        <v>1</v>
      </c>
      <c r="K233" s="40">
        <v>7500000</v>
      </c>
      <c r="L233" s="29">
        <f>I233</f>
        <v>22500000</v>
      </c>
      <c r="M233" s="30"/>
      <c r="N233" s="30"/>
      <c r="O233" s="30"/>
      <c r="P233" s="19"/>
      <c r="Q233" s="42"/>
      <c r="R233" s="19">
        <v>10</v>
      </c>
      <c r="S233" s="31">
        <f>100%/R233</f>
        <v>0.1</v>
      </c>
      <c r="T233" s="32">
        <f>H233/R233</f>
        <v>7500000</v>
      </c>
      <c r="U233" s="19">
        <f>2018-D233</f>
        <v>7</v>
      </c>
      <c r="V233" s="19"/>
      <c r="W233" s="33">
        <f>T233*U233</f>
        <v>52500000</v>
      </c>
      <c r="X233" s="26">
        <f>IF(I233&lt;0,0,I233)</f>
        <v>22500000</v>
      </c>
    </row>
    <row r="234" spans="1:247" ht="31.5">
      <c r="A234" s="45">
        <f t="shared" si="10"/>
        <v>225</v>
      </c>
      <c r="B234" s="108" t="s">
        <v>213</v>
      </c>
      <c r="C234" s="19"/>
      <c r="D234" s="45">
        <v>2011</v>
      </c>
      <c r="E234" s="45" t="s">
        <v>533</v>
      </c>
      <c r="F234" s="45">
        <v>10</v>
      </c>
      <c r="G234" s="126">
        <f t="shared" si="9"/>
        <v>8200000</v>
      </c>
      <c r="H234" s="28">
        <v>82000000</v>
      </c>
      <c r="I234" s="29">
        <f>H234-W234</f>
        <v>24600000</v>
      </c>
      <c r="J234" s="20">
        <v>1</v>
      </c>
      <c r="K234" s="40">
        <v>8200000</v>
      </c>
      <c r="L234" s="29">
        <f>I234</f>
        <v>24600000</v>
      </c>
      <c r="M234" s="30"/>
      <c r="N234" s="30"/>
      <c r="O234" s="30"/>
      <c r="P234" s="19"/>
      <c r="Q234" s="42"/>
      <c r="R234" s="19">
        <v>10</v>
      </c>
      <c r="S234" s="31">
        <f>100%/R234</f>
        <v>0.1</v>
      </c>
      <c r="T234" s="32">
        <f>H234/R234</f>
        <v>8200000</v>
      </c>
      <c r="U234" s="19">
        <f>2018-D234</f>
        <v>7</v>
      </c>
      <c r="V234" s="19"/>
      <c r="W234" s="33">
        <f>T234*U234</f>
        <v>57400000</v>
      </c>
      <c r="X234" s="26">
        <f>IF(I234&lt;0,0,I234)</f>
        <v>24600000</v>
      </c>
    </row>
    <row r="235" spans="1:247" ht="31.5">
      <c r="A235" s="45">
        <f t="shared" si="10"/>
        <v>226</v>
      </c>
      <c r="B235" s="107" t="s">
        <v>214</v>
      </c>
      <c r="C235" s="19"/>
      <c r="D235" s="45">
        <v>2011</v>
      </c>
      <c r="E235" s="45" t="s">
        <v>533</v>
      </c>
      <c r="F235" s="45">
        <v>7</v>
      </c>
      <c r="G235" s="126">
        <f t="shared" si="9"/>
        <v>7500000</v>
      </c>
      <c r="H235" s="36">
        <v>52500000</v>
      </c>
      <c r="I235" s="29">
        <f>H235-W235</f>
        <v>15750000</v>
      </c>
      <c r="J235" s="20">
        <v>1</v>
      </c>
      <c r="K235" s="40">
        <v>7500000</v>
      </c>
      <c r="L235" s="29">
        <f>I235</f>
        <v>15750000</v>
      </c>
      <c r="M235" s="30"/>
      <c r="N235" s="30"/>
      <c r="O235" s="30"/>
      <c r="P235" s="19"/>
      <c r="Q235" s="42"/>
      <c r="R235" s="19">
        <v>10</v>
      </c>
      <c r="S235" s="31">
        <f>100%/R235</f>
        <v>0.1</v>
      </c>
      <c r="T235" s="32">
        <f>H235/R235</f>
        <v>5250000</v>
      </c>
      <c r="U235" s="19">
        <f>2018-D235</f>
        <v>7</v>
      </c>
      <c r="V235" s="19"/>
      <c r="W235" s="33">
        <f>T235*U235</f>
        <v>36750000</v>
      </c>
      <c r="X235" s="26">
        <f>IF(I235&lt;0,0,I235)</f>
        <v>15750000</v>
      </c>
    </row>
    <row r="236" spans="1:247" ht="31.5">
      <c r="A236" s="45">
        <f t="shared" si="10"/>
        <v>227</v>
      </c>
      <c r="B236" s="107" t="s">
        <v>215</v>
      </c>
      <c r="C236" s="19"/>
      <c r="D236" s="45">
        <v>2011</v>
      </c>
      <c r="E236" s="45" t="s">
        <v>533</v>
      </c>
      <c r="F236" s="45">
        <v>7</v>
      </c>
      <c r="G236" s="126">
        <f t="shared" si="9"/>
        <v>8200000</v>
      </c>
      <c r="H236" s="36">
        <v>57400000</v>
      </c>
      <c r="I236" s="29">
        <f>H236-W236</f>
        <v>17220000</v>
      </c>
      <c r="J236" s="20">
        <v>1</v>
      </c>
      <c r="K236" s="40">
        <v>8200000</v>
      </c>
      <c r="L236" s="29">
        <f>I236</f>
        <v>17220000</v>
      </c>
      <c r="M236" s="30"/>
      <c r="N236" s="30"/>
      <c r="O236" s="30"/>
      <c r="P236" s="19"/>
      <c r="Q236" s="42"/>
      <c r="R236" s="19">
        <v>10</v>
      </c>
      <c r="S236" s="31">
        <f>100%/R236</f>
        <v>0.1</v>
      </c>
      <c r="T236" s="32">
        <f>H236/R236</f>
        <v>5740000</v>
      </c>
      <c r="U236" s="19">
        <f>2018-D236</f>
        <v>7</v>
      </c>
      <c r="V236" s="19"/>
      <c r="W236" s="33">
        <f>T236*U236</f>
        <v>40180000</v>
      </c>
      <c r="X236" s="26">
        <f>IF(I236&lt;0,0,I236)</f>
        <v>17220000</v>
      </c>
    </row>
    <row r="237" spans="1:247" ht="31.5">
      <c r="A237" s="45">
        <f t="shared" si="10"/>
        <v>228</v>
      </c>
      <c r="B237" s="108" t="s">
        <v>216</v>
      </c>
      <c r="C237" s="39"/>
      <c r="D237" s="45">
        <v>2015</v>
      </c>
      <c r="E237" s="45" t="s">
        <v>533</v>
      </c>
      <c r="F237" s="45">
        <v>2</v>
      </c>
      <c r="G237" s="126">
        <f t="shared" si="9"/>
        <v>5819000</v>
      </c>
      <c r="H237" s="36">
        <v>11638000</v>
      </c>
      <c r="I237" s="29">
        <f>H237-W237</f>
        <v>8146600</v>
      </c>
      <c r="J237" s="20">
        <f>F237</f>
        <v>2</v>
      </c>
      <c r="K237" s="40">
        <f>H237</f>
        <v>11638000</v>
      </c>
      <c r="L237" s="29">
        <f>I237</f>
        <v>8146600</v>
      </c>
      <c r="M237" s="30"/>
      <c r="N237" s="30"/>
      <c r="O237" s="30"/>
      <c r="P237" s="41"/>
      <c r="Q237" s="42"/>
      <c r="R237" s="19">
        <v>10</v>
      </c>
      <c r="S237" s="31">
        <f>100%/R237</f>
        <v>0.1</v>
      </c>
      <c r="T237" s="32">
        <f>H237/R237</f>
        <v>1163800</v>
      </c>
      <c r="U237" s="19">
        <f>2018-D237</f>
        <v>3</v>
      </c>
      <c r="V237" s="19"/>
      <c r="W237" s="33">
        <f>T237*U237</f>
        <v>3491400</v>
      </c>
      <c r="X237" s="26">
        <f>IF(I237&lt;0,0,I237)</f>
        <v>8146600</v>
      </c>
    </row>
    <row r="238" spans="1:247" ht="31.5">
      <c r="A238" s="45">
        <f t="shared" si="10"/>
        <v>229</v>
      </c>
      <c r="B238" s="108" t="s">
        <v>217</v>
      </c>
      <c r="C238" s="19"/>
      <c r="D238" s="45">
        <v>2011</v>
      </c>
      <c r="E238" s="45" t="s">
        <v>533</v>
      </c>
      <c r="F238" s="45">
        <v>5</v>
      </c>
      <c r="G238" s="126">
        <f t="shared" si="9"/>
        <v>6500000</v>
      </c>
      <c r="H238" s="36">
        <v>32500000</v>
      </c>
      <c r="I238" s="29">
        <f>H238-W238</f>
        <v>9750000</v>
      </c>
      <c r="J238" s="20">
        <v>1</v>
      </c>
      <c r="K238" s="40">
        <v>6500000</v>
      </c>
      <c r="L238" s="29">
        <f>I238</f>
        <v>9750000</v>
      </c>
      <c r="M238" s="30"/>
      <c r="N238" s="30"/>
      <c r="O238" s="30"/>
      <c r="P238" s="19"/>
      <c r="Q238" s="42"/>
      <c r="R238" s="19">
        <v>10</v>
      </c>
      <c r="S238" s="31">
        <f>100%/R238</f>
        <v>0.1</v>
      </c>
      <c r="T238" s="32">
        <f>H238/R238</f>
        <v>3250000</v>
      </c>
      <c r="U238" s="19">
        <f>2018-D238</f>
        <v>7</v>
      </c>
      <c r="V238" s="19"/>
      <c r="W238" s="33">
        <f>T238*U238</f>
        <v>22750000</v>
      </c>
      <c r="X238" s="26">
        <f>IF(I238&lt;0,0,I238)</f>
        <v>9750000</v>
      </c>
    </row>
    <row r="239" spans="1:247" ht="31.5">
      <c r="A239" s="45">
        <f t="shared" si="10"/>
        <v>230</v>
      </c>
      <c r="B239" s="107" t="s">
        <v>218</v>
      </c>
      <c r="C239" s="19"/>
      <c r="D239" s="45">
        <v>2011</v>
      </c>
      <c r="E239" s="45" t="s">
        <v>533</v>
      </c>
      <c r="F239" s="45">
        <v>2</v>
      </c>
      <c r="G239" s="126">
        <f t="shared" si="9"/>
        <v>11300000</v>
      </c>
      <c r="H239" s="35">
        <v>22600000</v>
      </c>
      <c r="I239" s="29">
        <f>H239-W239</f>
        <v>6780000</v>
      </c>
      <c r="J239" s="20">
        <v>1</v>
      </c>
      <c r="K239" s="40">
        <v>11300000</v>
      </c>
      <c r="L239" s="29">
        <f>I239</f>
        <v>6780000</v>
      </c>
      <c r="M239" s="30"/>
      <c r="N239" s="30"/>
      <c r="O239" s="30"/>
      <c r="P239" s="30"/>
      <c r="Q239" s="42"/>
      <c r="R239" s="19">
        <v>10</v>
      </c>
      <c r="S239" s="31">
        <f>100%/R239</f>
        <v>0.1</v>
      </c>
      <c r="T239" s="32">
        <f>H239/R239</f>
        <v>2260000</v>
      </c>
      <c r="U239" s="19">
        <f>2018-D239</f>
        <v>7</v>
      </c>
      <c r="V239" s="19"/>
      <c r="W239" s="33">
        <f>T239*U239</f>
        <v>15820000</v>
      </c>
      <c r="X239" s="26">
        <f>IF(I239&lt;0,0,I239)</f>
        <v>6780000</v>
      </c>
    </row>
    <row r="240" spans="1:247">
      <c r="A240" s="45">
        <f t="shared" si="10"/>
        <v>231</v>
      </c>
      <c r="B240" s="108" t="s">
        <v>219</v>
      </c>
      <c r="C240" s="19"/>
      <c r="D240" s="45">
        <v>2011</v>
      </c>
      <c r="E240" s="45" t="s">
        <v>533</v>
      </c>
      <c r="F240" s="45">
        <v>10</v>
      </c>
      <c r="G240" s="126">
        <f t="shared" si="9"/>
        <v>6500000</v>
      </c>
      <c r="H240" s="36">
        <v>65000000</v>
      </c>
      <c r="I240" s="29">
        <f>H240-W240</f>
        <v>19500000</v>
      </c>
      <c r="J240" s="20">
        <v>1</v>
      </c>
      <c r="K240" s="40">
        <v>6500000</v>
      </c>
      <c r="L240" s="29">
        <f>I240</f>
        <v>19500000</v>
      </c>
      <c r="M240" s="30"/>
      <c r="N240" s="30"/>
      <c r="O240" s="30"/>
      <c r="P240" s="19"/>
      <c r="Q240" s="42"/>
      <c r="R240" s="19">
        <v>10</v>
      </c>
      <c r="S240" s="31">
        <f>100%/R240</f>
        <v>0.1</v>
      </c>
      <c r="T240" s="32">
        <f>H240/R240</f>
        <v>6500000</v>
      </c>
      <c r="U240" s="19">
        <f>2018-D240</f>
        <v>7</v>
      </c>
      <c r="V240" s="19"/>
      <c r="W240" s="33">
        <f>T240*U240</f>
        <v>45500000</v>
      </c>
      <c r="X240" s="26">
        <f>IF(I240&lt;0,0,I240)</f>
        <v>19500000</v>
      </c>
    </row>
    <row r="241" spans="1:247" ht="31.5">
      <c r="A241" s="45">
        <f t="shared" si="10"/>
        <v>232</v>
      </c>
      <c r="B241" s="108" t="s">
        <v>220</v>
      </c>
      <c r="C241" s="39"/>
      <c r="D241" s="45">
        <v>2015</v>
      </c>
      <c r="E241" s="45" t="s">
        <v>533</v>
      </c>
      <c r="F241" s="45">
        <v>3</v>
      </c>
      <c r="G241" s="126">
        <f t="shared" si="9"/>
        <v>6853000</v>
      </c>
      <c r="H241" s="36">
        <v>20559000</v>
      </c>
      <c r="I241" s="29">
        <f>H241-W241</f>
        <v>14391300</v>
      </c>
      <c r="J241" s="20">
        <f>F241</f>
        <v>3</v>
      </c>
      <c r="K241" s="40">
        <f>H241</f>
        <v>20559000</v>
      </c>
      <c r="L241" s="29">
        <f>I241</f>
        <v>14391300</v>
      </c>
      <c r="M241" s="30"/>
      <c r="N241" s="30"/>
      <c r="O241" s="30"/>
      <c r="P241" s="41"/>
      <c r="Q241" s="42"/>
      <c r="R241" s="19">
        <v>10</v>
      </c>
      <c r="S241" s="31">
        <f>100%/R241</f>
        <v>0.1</v>
      </c>
      <c r="T241" s="32">
        <f>H241/R241</f>
        <v>2055900</v>
      </c>
      <c r="U241" s="19">
        <f>2018-D241</f>
        <v>3</v>
      </c>
      <c r="V241" s="19"/>
      <c r="W241" s="33">
        <f>T241*U241</f>
        <v>6167700</v>
      </c>
      <c r="X241" s="26">
        <f>IF(I241&lt;0,0,I241)</f>
        <v>14391300</v>
      </c>
    </row>
    <row r="242" spans="1:247">
      <c r="A242" s="45">
        <f t="shared" si="10"/>
        <v>233</v>
      </c>
      <c r="B242" s="107" t="s">
        <v>221</v>
      </c>
      <c r="C242" s="19"/>
      <c r="D242" s="45">
        <v>2013</v>
      </c>
      <c r="E242" s="45" t="s">
        <v>533</v>
      </c>
      <c r="F242" s="45">
        <v>2</v>
      </c>
      <c r="G242" s="126">
        <f t="shared" si="9"/>
        <v>8100000</v>
      </c>
      <c r="H242" s="35">
        <v>16200000</v>
      </c>
      <c r="I242" s="29">
        <f>H242-W242</f>
        <v>8100000</v>
      </c>
      <c r="J242" s="20">
        <v>2</v>
      </c>
      <c r="K242" s="40">
        <v>16200000</v>
      </c>
      <c r="L242" s="29">
        <f>I242</f>
        <v>8100000</v>
      </c>
      <c r="M242" s="30"/>
      <c r="N242" s="30"/>
      <c r="O242" s="30"/>
      <c r="P242" s="19"/>
      <c r="Q242" s="42"/>
      <c r="R242" s="19">
        <v>10</v>
      </c>
      <c r="S242" s="31">
        <f>100%/R242</f>
        <v>0.1</v>
      </c>
      <c r="T242" s="32">
        <f>H242/R242</f>
        <v>1620000</v>
      </c>
      <c r="U242" s="19">
        <f>2018-D242</f>
        <v>5</v>
      </c>
      <c r="V242" s="19"/>
      <c r="W242" s="33">
        <f>T242*U242</f>
        <v>8100000</v>
      </c>
      <c r="X242" s="26">
        <f>IF(I242&lt;0,0,I242)</f>
        <v>8100000</v>
      </c>
    </row>
    <row r="243" spans="1:247">
      <c r="A243" s="45">
        <f t="shared" si="10"/>
        <v>234</v>
      </c>
      <c r="B243" s="108" t="s">
        <v>221</v>
      </c>
      <c r="C243" s="39"/>
      <c r="D243" s="45">
        <v>2015</v>
      </c>
      <c r="E243" s="45" t="s">
        <v>533</v>
      </c>
      <c r="F243" s="45">
        <v>3</v>
      </c>
      <c r="G243" s="126">
        <f t="shared" si="9"/>
        <v>7172000</v>
      </c>
      <c r="H243" s="36">
        <v>21516000</v>
      </c>
      <c r="I243" s="29">
        <f>H243-W243</f>
        <v>15061200</v>
      </c>
      <c r="J243" s="20">
        <f>F243</f>
        <v>3</v>
      </c>
      <c r="K243" s="40">
        <f>H243</f>
        <v>21516000</v>
      </c>
      <c r="L243" s="29">
        <f>I243</f>
        <v>15061200</v>
      </c>
      <c r="M243" s="30"/>
      <c r="N243" s="30"/>
      <c r="O243" s="30"/>
      <c r="P243" s="41"/>
      <c r="Q243" s="42"/>
      <c r="R243" s="19">
        <v>10</v>
      </c>
      <c r="S243" s="31">
        <f>100%/R243</f>
        <v>0.1</v>
      </c>
      <c r="T243" s="32">
        <f>H243/R243</f>
        <v>2151600</v>
      </c>
      <c r="U243" s="19">
        <f>2018-D243</f>
        <v>3</v>
      </c>
      <c r="V243" s="19"/>
      <c r="W243" s="33">
        <f>T243*U243</f>
        <v>6454800</v>
      </c>
      <c r="X243" s="26">
        <f>IF(I243&lt;0,0,I243)</f>
        <v>15061200</v>
      </c>
    </row>
    <row r="244" spans="1:247" ht="31.5">
      <c r="A244" s="45">
        <f t="shared" si="10"/>
        <v>235</v>
      </c>
      <c r="B244" s="107" t="s">
        <v>222</v>
      </c>
      <c r="C244" s="19"/>
      <c r="D244" s="45">
        <v>2008</v>
      </c>
      <c r="E244" s="45" t="s">
        <v>533</v>
      </c>
      <c r="F244" s="45">
        <v>1</v>
      </c>
      <c r="G244" s="126">
        <f t="shared" si="9"/>
        <v>18543000</v>
      </c>
      <c r="H244" s="36">
        <v>18543000</v>
      </c>
      <c r="I244" s="29">
        <f>H244-W244</f>
        <v>0</v>
      </c>
      <c r="J244" s="20">
        <v>1</v>
      </c>
      <c r="K244" s="40">
        <v>18543000</v>
      </c>
      <c r="L244" s="29">
        <f>I244</f>
        <v>0</v>
      </c>
      <c r="M244" s="30"/>
      <c r="N244" s="30"/>
      <c r="O244" s="30"/>
      <c r="P244" s="19"/>
      <c r="Q244" s="27"/>
      <c r="R244" s="19">
        <v>10</v>
      </c>
      <c r="S244" s="31">
        <f>100%/R244</f>
        <v>0.1</v>
      </c>
      <c r="T244" s="32">
        <f>H244/R244</f>
        <v>1854300</v>
      </c>
      <c r="U244" s="19">
        <f>2018-D244</f>
        <v>10</v>
      </c>
      <c r="V244" s="19"/>
      <c r="W244" s="33">
        <f>T244*U244</f>
        <v>18543000</v>
      </c>
      <c r="X244" s="26">
        <f>IF(I244&lt;0,0,I244)</f>
        <v>0</v>
      </c>
    </row>
    <row r="245" spans="1:247" ht="31.5">
      <c r="A245" s="45">
        <f t="shared" si="10"/>
        <v>236</v>
      </c>
      <c r="B245" s="108" t="s">
        <v>223</v>
      </c>
      <c r="C245" s="39"/>
      <c r="D245" s="45">
        <v>2015</v>
      </c>
      <c r="E245" s="45" t="s">
        <v>533</v>
      </c>
      <c r="F245" s="45">
        <v>3</v>
      </c>
      <c r="G245" s="126">
        <f t="shared" si="9"/>
        <v>8250000</v>
      </c>
      <c r="H245" s="36">
        <v>24750000</v>
      </c>
      <c r="I245" s="29">
        <f>H245-W245</f>
        <v>17325000</v>
      </c>
      <c r="J245" s="20">
        <f>F245</f>
        <v>3</v>
      </c>
      <c r="K245" s="40">
        <f>H245</f>
        <v>24750000</v>
      </c>
      <c r="L245" s="29">
        <f>I245</f>
        <v>17325000</v>
      </c>
      <c r="M245" s="30"/>
      <c r="N245" s="30"/>
      <c r="O245" s="30"/>
      <c r="P245" s="41"/>
      <c r="Q245" s="42"/>
      <c r="R245" s="19">
        <v>10</v>
      </c>
      <c r="S245" s="31">
        <f>100%/R245</f>
        <v>0.1</v>
      </c>
      <c r="T245" s="32">
        <f>H245/R245</f>
        <v>2475000</v>
      </c>
      <c r="U245" s="19">
        <f>2018-D245</f>
        <v>3</v>
      </c>
      <c r="V245" s="19"/>
      <c r="W245" s="33">
        <f>T245*U245</f>
        <v>7425000</v>
      </c>
      <c r="X245" s="26">
        <f>IF(I245&lt;0,0,I245)</f>
        <v>17325000</v>
      </c>
    </row>
    <row r="246" spans="1:247" ht="47.25">
      <c r="A246" s="45">
        <f t="shared" si="10"/>
        <v>237</v>
      </c>
      <c r="B246" s="107" t="s">
        <v>224</v>
      </c>
      <c r="C246" s="19"/>
      <c r="D246" s="45">
        <v>2008</v>
      </c>
      <c r="E246" s="45" t="s">
        <v>533</v>
      </c>
      <c r="F246" s="45">
        <v>1</v>
      </c>
      <c r="G246" s="126">
        <f t="shared" si="9"/>
        <v>78603000</v>
      </c>
      <c r="H246" s="36">
        <v>78603000</v>
      </c>
      <c r="I246" s="29">
        <v>0</v>
      </c>
      <c r="J246" s="20">
        <v>1</v>
      </c>
      <c r="K246" s="22">
        <f>H246</f>
        <v>78603000</v>
      </c>
      <c r="L246" s="29">
        <f>I246</f>
        <v>0</v>
      </c>
      <c r="M246" s="30"/>
      <c r="N246" s="30"/>
      <c r="O246" s="30"/>
      <c r="P246" s="19"/>
      <c r="Q246" s="27"/>
      <c r="R246" s="19">
        <v>8</v>
      </c>
      <c r="S246" s="31">
        <f>100%/R246</f>
        <v>0.125</v>
      </c>
      <c r="T246" s="32">
        <f>H246/R246</f>
        <v>9825375</v>
      </c>
      <c r="U246" s="19">
        <f>2018-D246</f>
        <v>10</v>
      </c>
      <c r="V246" s="19"/>
      <c r="W246" s="33">
        <f>T246*U246</f>
        <v>98253750</v>
      </c>
      <c r="X246" s="26">
        <f>IF(I246&lt;0,0,I246)</f>
        <v>0</v>
      </c>
    </row>
    <row r="247" spans="1:247" ht="47.25">
      <c r="A247" s="45">
        <f t="shared" si="10"/>
        <v>238</v>
      </c>
      <c r="B247" s="107" t="s">
        <v>225</v>
      </c>
      <c r="C247" s="19"/>
      <c r="D247" s="45">
        <v>2008</v>
      </c>
      <c r="E247" s="45" t="s">
        <v>533</v>
      </c>
      <c r="F247" s="45">
        <v>1</v>
      </c>
      <c r="G247" s="126">
        <f t="shared" si="9"/>
        <v>93618000</v>
      </c>
      <c r="H247" s="36">
        <v>93618000</v>
      </c>
      <c r="I247" s="29">
        <v>0</v>
      </c>
      <c r="J247" s="20">
        <v>1</v>
      </c>
      <c r="K247" s="22">
        <f>H247</f>
        <v>93618000</v>
      </c>
      <c r="L247" s="29">
        <f>I247</f>
        <v>0</v>
      </c>
      <c r="M247" s="30"/>
      <c r="N247" s="30"/>
      <c r="O247" s="30"/>
      <c r="P247" s="19"/>
      <c r="Q247" s="27"/>
      <c r="R247" s="19">
        <v>8</v>
      </c>
      <c r="S247" s="31">
        <f>100%/R247</f>
        <v>0.125</v>
      </c>
      <c r="T247" s="32">
        <f>H247/R247</f>
        <v>11702250</v>
      </c>
      <c r="U247" s="19">
        <f>2018-D247</f>
        <v>10</v>
      </c>
      <c r="V247" s="19"/>
      <c r="W247" s="33">
        <f>T247*U247</f>
        <v>117022500</v>
      </c>
      <c r="X247" s="26">
        <f>IF(I247&lt;0,0,I247)</f>
        <v>0</v>
      </c>
    </row>
    <row r="248" spans="1:247" ht="31.5">
      <c r="A248" s="45">
        <f t="shared" si="10"/>
        <v>239</v>
      </c>
      <c r="B248" s="107" t="s">
        <v>226</v>
      </c>
      <c r="C248" s="19"/>
      <c r="D248" s="45">
        <v>2008</v>
      </c>
      <c r="E248" s="45" t="s">
        <v>533</v>
      </c>
      <c r="F248" s="45">
        <v>1</v>
      </c>
      <c r="G248" s="126">
        <f t="shared" si="9"/>
        <v>35364000</v>
      </c>
      <c r="H248" s="36">
        <v>35364000</v>
      </c>
      <c r="I248" s="29">
        <v>0</v>
      </c>
      <c r="J248" s="20">
        <v>1</v>
      </c>
      <c r="K248" s="22">
        <f>H248</f>
        <v>35364000</v>
      </c>
      <c r="L248" s="29">
        <f>I248</f>
        <v>0</v>
      </c>
      <c r="M248" s="30"/>
      <c r="N248" s="30"/>
      <c r="O248" s="30"/>
      <c r="P248" s="19"/>
      <c r="Q248" s="27"/>
      <c r="R248" s="19">
        <v>8</v>
      </c>
      <c r="S248" s="31">
        <f>100%/R248</f>
        <v>0.125</v>
      </c>
      <c r="T248" s="32">
        <f>H248/R248</f>
        <v>4420500</v>
      </c>
      <c r="U248" s="19">
        <f>2018-D248</f>
        <v>10</v>
      </c>
      <c r="V248" s="19"/>
      <c r="W248" s="33">
        <f>T248*U248</f>
        <v>44205000</v>
      </c>
      <c r="X248" s="26">
        <f>IF(I248&lt;0,0,I248)</f>
        <v>0</v>
      </c>
    </row>
    <row r="249" spans="1:247" ht="31.5">
      <c r="A249" s="45">
        <f t="shared" si="10"/>
        <v>240</v>
      </c>
      <c r="B249" s="107" t="s">
        <v>227</v>
      </c>
      <c r="C249" s="19"/>
      <c r="D249" s="45">
        <v>2008</v>
      </c>
      <c r="E249" s="45" t="s">
        <v>533</v>
      </c>
      <c r="F249" s="45">
        <v>1</v>
      </c>
      <c r="G249" s="126">
        <f t="shared" si="9"/>
        <v>44740500</v>
      </c>
      <c r="H249" s="36">
        <v>44740500</v>
      </c>
      <c r="I249" s="29">
        <v>0</v>
      </c>
      <c r="J249" s="20">
        <v>1</v>
      </c>
      <c r="K249" s="22">
        <f>H249</f>
        <v>44740500</v>
      </c>
      <c r="L249" s="29">
        <f>I249</f>
        <v>0</v>
      </c>
      <c r="M249" s="30"/>
      <c r="N249" s="30"/>
      <c r="O249" s="30"/>
      <c r="P249" s="19"/>
      <c r="Q249" s="27"/>
      <c r="R249" s="19">
        <v>8</v>
      </c>
      <c r="S249" s="31">
        <f>100%/R249</f>
        <v>0.125</v>
      </c>
      <c r="T249" s="32">
        <f>H249/R249</f>
        <v>5592562.5</v>
      </c>
      <c r="U249" s="19">
        <f>2018-D249</f>
        <v>10</v>
      </c>
      <c r="V249" s="19"/>
      <c r="W249" s="33">
        <f>T249*U249</f>
        <v>55925625</v>
      </c>
      <c r="X249" s="26">
        <f>IF(I249&lt;0,0,I249)</f>
        <v>0</v>
      </c>
    </row>
    <row r="250" spans="1:247" ht="31.5">
      <c r="A250" s="45">
        <f t="shared" si="10"/>
        <v>241</v>
      </c>
      <c r="B250" s="107" t="s">
        <v>228</v>
      </c>
      <c r="C250" s="19"/>
      <c r="D250" s="45">
        <v>2008</v>
      </c>
      <c r="E250" s="45" t="s">
        <v>533</v>
      </c>
      <c r="F250" s="45">
        <v>11</v>
      </c>
      <c r="G250" s="126">
        <f t="shared" si="9"/>
        <v>6678000</v>
      </c>
      <c r="H250" s="36">
        <v>73458000</v>
      </c>
      <c r="I250" s="29">
        <f>H250-W250</f>
        <v>0</v>
      </c>
      <c r="J250" s="20">
        <v>1</v>
      </c>
      <c r="K250" s="22">
        <f>H250</f>
        <v>73458000</v>
      </c>
      <c r="L250" s="29">
        <f>I250</f>
        <v>0</v>
      </c>
      <c r="M250" s="30"/>
      <c r="N250" s="30"/>
      <c r="O250" s="30"/>
      <c r="P250" s="19"/>
      <c r="Q250" s="27"/>
      <c r="R250" s="19">
        <v>10</v>
      </c>
      <c r="S250" s="31">
        <f>100%/R250</f>
        <v>0.1</v>
      </c>
      <c r="T250" s="32">
        <f>H250/R250</f>
        <v>7345800</v>
      </c>
      <c r="U250" s="19">
        <f>2018-D250</f>
        <v>10</v>
      </c>
      <c r="V250" s="19"/>
      <c r="W250" s="33">
        <f>T250*U250</f>
        <v>73458000</v>
      </c>
      <c r="X250" s="26">
        <f>IF(I250&lt;0,0,I250)</f>
        <v>0</v>
      </c>
    </row>
    <row r="251" spans="1:247" ht="31.5">
      <c r="A251" s="45">
        <f t="shared" si="10"/>
        <v>242</v>
      </c>
      <c r="B251" s="107" t="s">
        <v>229</v>
      </c>
      <c r="C251" s="19"/>
      <c r="D251" s="45">
        <v>2008</v>
      </c>
      <c r="E251" s="45" t="s">
        <v>533</v>
      </c>
      <c r="F251" s="45">
        <v>1</v>
      </c>
      <c r="G251" s="126">
        <f t="shared" si="9"/>
        <v>315084000</v>
      </c>
      <c r="H251" s="36">
        <v>315084000</v>
      </c>
      <c r="I251" s="29">
        <f>H251-W251</f>
        <v>0</v>
      </c>
      <c r="J251" s="20">
        <v>1</v>
      </c>
      <c r="K251" s="22">
        <f>H251</f>
        <v>315084000</v>
      </c>
      <c r="L251" s="29">
        <f>I251</f>
        <v>0</v>
      </c>
      <c r="M251" s="30"/>
      <c r="N251" s="30"/>
      <c r="O251" s="30"/>
      <c r="P251" s="19"/>
      <c r="Q251" s="27"/>
      <c r="R251" s="19">
        <v>10</v>
      </c>
      <c r="S251" s="31">
        <f>100%/R251</f>
        <v>0.1</v>
      </c>
      <c r="T251" s="32">
        <f>H251/R251</f>
        <v>31508400</v>
      </c>
      <c r="U251" s="19">
        <f>2018-D251</f>
        <v>10</v>
      </c>
      <c r="V251" s="19"/>
      <c r="W251" s="33">
        <f>T251*U251</f>
        <v>315084000</v>
      </c>
      <c r="X251" s="26">
        <f>IF(I251&lt;0,0,I251)</f>
        <v>0</v>
      </c>
    </row>
    <row r="252" spans="1:247">
      <c r="A252" s="45">
        <f t="shared" si="10"/>
        <v>243</v>
      </c>
      <c r="B252" s="107" t="s">
        <v>230</v>
      </c>
      <c r="C252" s="19"/>
      <c r="D252" s="45">
        <v>2003</v>
      </c>
      <c r="E252" s="45" t="s">
        <v>533</v>
      </c>
      <c r="F252" s="45">
        <v>1</v>
      </c>
      <c r="G252" s="126">
        <f t="shared" si="9"/>
        <v>7200000</v>
      </c>
      <c r="H252" s="36">
        <v>7200000</v>
      </c>
      <c r="I252" s="29">
        <v>0</v>
      </c>
      <c r="J252" s="20">
        <v>1</v>
      </c>
      <c r="K252" s="40">
        <v>7200000</v>
      </c>
      <c r="L252" s="29">
        <f>I252</f>
        <v>0</v>
      </c>
      <c r="M252" s="30"/>
      <c r="N252" s="30"/>
      <c r="O252" s="30"/>
      <c r="P252" s="19"/>
      <c r="Q252" s="42"/>
      <c r="R252" s="19">
        <v>5</v>
      </c>
      <c r="S252" s="31">
        <f>100%/R252</f>
        <v>0.2</v>
      </c>
      <c r="T252" s="32">
        <f>H252/R252</f>
        <v>1440000</v>
      </c>
      <c r="U252" s="19">
        <f>2018-D252</f>
        <v>15</v>
      </c>
      <c r="V252" s="19">
        <v>0</v>
      </c>
      <c r="W252" s="33">
        <f>T252*U252</f>
        <v>21600000</v>
      </c>
      <c r="X252" s="26">
        <f>IF(I252&lt;0,0,I252)</f>
        <v>0</v>
      </c>
    </row>
    <row r="253" spans="1:247" ht="30" customHeight="1">
      <c r="A253" s="45">
        <f t="shared" si="10"/>
        <v>244</v>
      </c>
      <c r="B253" s="114" t="s">
        <v>231</v>
      </c>
      <c r="C253" s="57"/>
      <c r="D253" s="45">
        <v>2012</v>
      </c>
      <c r="E253" s="45" t="s">
        <v>535</v>
      </c>
      <c r="F253" s="75">
        <v>1</v>
      </c>
      <c r="G253" s="126">
        <f t="shared" si="9"/>
        <v>75000000</v>
      </c>
      <c r="H253" s="58">
        <v>75000000</v>
      </c>
      <c r="I253" s="29">
        <f>H253-W253</f>
        <v>30000000</v>
      </c>
      <c r="J253" s="57">
        <v>1</v>
      </c>
      <c r="K253" s="40">
        <v>75000000</v>
      </c>
      <c r="L253" s="29">
        <f>I253</f>
        <v>30000000</v>
      </c>
      <c r="M253" s="37"/>
      <c r="N253" s="37"/>
      <c r="O253" s="37"/>
      <c r="P253" s="37"/>
      <c r="Q253" s="37"/>
      <c r="R253" s="20">
        <v>10</v>
      </c>
      <c r="S253" s="31">
        <f>100%/R253</f>
        <v>0.1</v>
      </c>
      <c r="T253" s="32">
        <f>H253/R253</f>
        <v>7500000</v>
      </c>
      <c r="U253" s="19">
        <f>2018-D253</f>
        <v>6</v>
      </c>
      <c r="V253" s="19"/>
      <c r="W253" s="33">
        <f>T253*U253</f>
        <v>45000000</v>
      </c>
      <c r="X253" s="26">
        <f>IF(I253&lt;0,0,I253)</f>
        <v>30000000</v>
      </c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</row>
    <row r="254" spans="1:247">
      <c r="A254" s="45">
        <f t="shared" si="10"/>
        <v>245</v>
      </c>
      <c r="B254" s="107" t="s">
        <v>29</v>
      </c>
      <c r="C254" s="19"/>
      <c r="D254" s="45">
        <v>2008</v>
      </c>
      <c r="E254" s="45" t="s">
        <v>535</v>
      </c>
      <c r="F254" s="45">
        <v>2</v>
      </c>
      <c r="G254" s="126">
        <f t="shared" si="9"/>
        <v>8846154</v>
      </c>
      <c r="H254" s="36">
        <v>17692308</v>
      </c>
      <c r="I254" s="29">
        <v>0</v>
      </c>
      <c r="J254" s="20">
        <v>1</v>
      </c>
      <c r="K254" s="22">
        <f>H254</f>
        <v>17692308</v>
      </c>
      <c r="L254" s="29">
        <f>I254</f>
        <v>0</v>
      </c>
      <c r="M254" s="30"/>
      <c r="N254" s="30"/>
      <c r="O254" s="30"/>
      <c r="P254" s="30"/>
      <c r="Q254" s="42"/>
      <c r="R254" s="19">
        <v>5</v>
      </c>
      <c r="S254" s="31">
        <f>100%/R254</f>
        <v>0.2</v>
      </c>
      <c r="T254" s="32">
        <f>H254/R254</f>
        <v>3538461.6</v>
      </c>
      <c r="U254" s="19">
        <f>2018-D254</f>
        <v>10</v>
      </c>
      <c r="V254" s="19">
        <v>0</v>
      </c>
      <c r="W254" s="33">
        <f>T254*U254</f>
        <v>35384616</v>
      </c>
      <c r="X254" s="26">
        <f>IF(I254&lt;0,0,I254)</f>
        <v>0</v>
      </c>
    </row>
    <row r="255" spans="1:247">
      <c r="A255" s="45">
        <f t="shared" si="10"/>
        <v>246</v>
      </c>
      <c r="B255" s="107" t="s">
        <v>232</v>
      </c>
      <c r="C255" s="19"/>
      <c r="D255" s="45">
        <v>2003</v>
      </c>
      <c r="E255" s="45" t="s">
        <v>535</v>
      </c>
      <c r="F255" s="45">
        <v>1</v>
      </c>
      <c r="G255" s="126">
        <f t="shared" si="9"/>
        <v>26864200</v>
      </c>
      <c r="H255" s="36">
        <v>26864200</v>
      </c>
      <c r="I255" s="29">
        <v>0</v>
      </c>
      <c r="J255" s="20">
        <v>1</v>
      </c>
      <c r="K255" s="22">
        <f>H255</f>
        <v>26864200</v>
      </c>
      <c r="L255" s="29">
        <f>I255</f>
        <v>0</v>
      </c>
      <c r="M255" s="30"/>
      <c r="N255" s="30"/>
      <c r="O255" s="30"/>
      <c r="P255" s="19"/>
      <c r="Q255" s="42"/>
      <c r="R255" s="19">
        <v>5</v>
      </c>
      <c r="S255" s="31">
        <f>100%/R255</f>
        <v>0.2</v>
      </c>
      <c r="T255" s="32">
        <f>H255/R255</f>
        <v>5372840</v>
      </c>
      <c r="U255" s="19">
        <f>2018-D255</f>
        <v>15</v>
      </c>
      <c r="V255" s="19">
        <v>0</v>
      </c>
      <c r="W255" s="33">
        <f>T255*U255</f>
        <v>80592600</v>
      </c>
      <c r="X255" s="26">
        <f>IF(I255&lt;0,0,I255)</f>
        <v>0</v>
      </c>
    </row>
    <row r="256" spans="1:247">
      <c r="A256" s="45">
        <f t="shared" si="10"/>
        <v>247</v>
      </c>
      <c r="B256" s="107" t="s">
        <v>93</v>
      </c>
      <c r="C256" s="19"/>
      <c r="D256" s="45">
        <v>2009</v>
      </c>
      <c r="E256" s="45" t="s">
        <v>535</v>
      </c>
      <c r="F256" s="45">
        <v>1</v>
      </c>
      <c r="G256" s="126">
        <f t="shared" si="9"/>
        <v>17700000</v>
      </c>
      <c r="H256" s="35">
        <v>17700000</v>
      </c>
      <c r="I256" s="29">
        <v>0</v>
      </c>
      <c r="J256" s="20">
        <v>1</v>
      </c>
      <c r="K256" s="22">
        <f>H256</f>
        <v>17700000</v>
      </c>
      <c r="L256" s="29">
        <f>I256</f>
        <v>0</v>
      </c>
      <c r="M256" s="30"/>
      <c r="N256" s="30"/>
      <c r="O256" s="30"/>
      <c r="P256" s="19"/>
      <c r="Q256" s="42"/>
      <c r="R256" s="19">
        <v>5</v>
      </c>
      <c r="S256" s="31">
        <f>100%/R256</f>
        <v>0.2</v>
      </c>
      <c r="T256" s="32">
        <f>H256/R256</f>
        <v>3540000</v>
      </c>
      <c r="U256" s="19">
        <f>2018-D256</f>
        <v>9</v>
      </c>
      <c r="V256" s="19">
        <v>0</v>
      </c>
      <c r="W256" s="33">
        <f>T256*U256</f>
        <v>31860000</v>
      </c>
      <c r="X256" s="26">
        <f>IF(I256&lt;0,0,I256)</f>
        <v>0</v>
      </c>
    </row>
    <row r="257" spans="1:247" ht="141.75">
      <c r="A257" s="45">
        <f t="shared" si="10"/>
        <v>248</v>
      </c>
      <c r="B257" s="107" t="s">
        <v>233</v>
      </c>
      <c r="C257" s="19"/>
      <c r="D257" s="45">
        <v>2002</v>
      </c>
      <c r="E257" s="45" t="s">
        <v>535</v>
      </c>
      <c r="F257" s="45">
        <v>1</v>
      </c>
      <c r="G257" s="126">
        <f t="shared" si="9"/>
        <v>33580000</v>
      </c>
      <c r="H257" s="36">
        <v>33580000</v>
      </c>
      <c r="I257" s="29">
        <v>0</v>
      </c>
      <c r="J257" s="20">
        <v>1</v>
      </c>
      <c r="K257" s="22">
        <f>H257</f>
        <v>33580000</v>
      </c>
      <c r="L257" s="29">
        <f>I257</f>
        <v>0</v>
      </c>
      <c r="M257" s="30"/>
      <c r="N257" s="30"/>
      <c r="O257" s="30"/>
      <c r="P257" s="19"/>
      <c r="Q257" s="42"/>
      <c r="R257" s="19">
        <v>5</v>
      </c>
      <c r="S257" s="31">
        <f>100%/R257</f>
        <v>0.2</v>
      </c>
      <c r="T257" s="32">
        <f>H257/R257</f>
        <v>6716000</v>
      </c>
      <c r="U257" s="19">
        <f>2018-D257</f>
        <v>16</v>
      </c>
      <c r="V257" s="19">
        <v>0</v>
      </c>
      <c r="W257" s="33">
        <f>T257*U257</f>
        <v>107456000</v>
      </c>
      <c r="X257" s="26">
        <f>IF(I257&lt;0,0,I257)</f>
        <v>0</v>
      </c>
    </row>
    <row r="258" spans="1:247">
      <c r="A258" s="45">
        <f t="shared" si="10"/>
        <v>249</v>
      </c>
      <c r="B258" s="107" t="s">
        <v>234</v>
      </c>
      <c r="C258" s="19"/>
      <c r="D258" s="45">
        <v>2000</v>
      </c>
      <c r="E258" s="45" t="s">
        <v>534</v>
      </c>
      <c r="F258" s="45">
        <v>2</v>
      </c>
      <c r="G258" s="126">
        <f t="shared" si="9"/>
        <v>43995000</v>
      </c>
      <c r="H258" s="36">
        <v>87990000</v>
      </c>
      <c r="I258" s="29">
        <v>0</v>
      </c>
      <c r="J258" s="20">
        <v>1</v>
      </c>
      <c r="K258" s="22">
        <f>H258</f>
        <v>87990000</v>
      </c>
      <c r="L258" s="29">
        <f>I258</f>
        <v>0</v>
      </c>
      <c r="M258" s="30"/>
      <c r="N258" s="30"/>
      <c r="O258" s="30"/>
      <c r="P258" s="19"/>
      <c r="Q258" s="42"/>
      <c r="R258" s="19">
        <v>10</v>
      </c>
      <c r="S258" s="31">
        <f>100%/R258</f>
        <v>0.1</v>
      </c>
      <c r="T258" s="32">
        <f>H258/R258</f>
        <v>8799000</v>
      </c>
      <c r="U258" s="19">
        <f>2018-D258</f>
        <v>18</v>
      </c>
      <c r="V258" s="19"/>
      <c r="W258" s="33">
        <f>T258*U258</f>
        <v>158382000</v>
      </c>
      <c r="X258" s="26">
        <f>IF(I258&lt;0,0,I258)</f>
        <v>0</v>
      </c>
    </row>
    <row r="259" spans="1:247" ht="33.75" customHeight="1">
      <c r="A259" s="45">
        <f t="shared" si="10"/>
        <v>250</v>
      </c>
      <c r="B259" s="108" t="s">
        <v>235</v>
      </c>
      <c r="C259" s="68" t="s">
        <v>541</v>
      </c>
      <c r="D259" s="45">
        <v>2017</v>
      </c>
      <c r="E259" s="45" t="s">
        <v>534</v>
      </c>
      <c r="F259" s="45">
        <v>1</v>
      </c>
      <c r="G259" s="126">
        <f t="shared" si="9"/>
        <v>19894879</v>
      </c>
      <c r="H259" s="69">
        <v>19894879</v>
      </c>
      <c r="I259" s="29">
        <f>H259-W259</f>
        <v>17408019.125</v>
      </c>
      <c r="J259" s="20">
        <f>F259</f>
        <v>1</v>
      </c>
      <c r="K259" s="40">
        <f>H259</f>
        <v>19894879</v>
      </c>
      <c r="L259" s="29">
        <f>I259</f>
        <v>17408019.125</v>
      </c>
      <c r="M259" s="30"/>
      <c r="N259" s="30"/>
      <c r="O259" s="30"/>
      <c r="P259" s="41"/>
      <c r="Q259" s="42"/>
      <c r="R259" s="19">
        <v>8</v>
      </c>
      <c r="S259" s="31">
        <f>100%/R259</f>
        <v>0.125</v>
      </c>
      <c r="T259" s="32">
        <f>H259/R259</f>
        <v>2486859.875</v>
      </c>
      <c r="U259" s="19">
        <f>2018-D259</f>
        <v>1</v>
      </c>
      <c r="V259" s="19"/>
      <c r="W259" s="33">
        <f>T259*U259</f>
        <v>2486859.875</v>
      </c>
      <c r="X259" s="26"/>
    </row>
    <row r="260" spans="1:247" ht="48">
      <c r="A260" s="45">
        <f t="shared" si="10"/>
        <v>251</v>
      </c>
      <c r="B260" s="108" t="s">
        <v>236</v>
      </c>
      <c r="C260" s="127" t="s">
        <v>541</v>
      </c>
      <c r="D260" s="45">
        <v>2016</v>
      </c>
      <c r="E260" s="45" t="s">
        <v>533</v>
      </c>
      <c r="F260" s="45">
        <v>3</v>
      </c>
      <c r="G260" s="126">
        <f t="shared" si="9"/>
        <v>23876579</v>
      </c>
      <c r="H260" s="36">
        <v>71629737</v>
      </c>
      <c r="I260" s="29">
        <f>H260-W260</f>
        <v>53722302.75</v>
      </c>
      <c r="J260" s="20">
        <f>F260</f>
        <v>3</v>
      </c>
      <c r="K260" s="40">
        <f>H260</f>
        <v>71629737</v>
      </c>
      <c r="L260" s="29">
        <f>I260</f>
        <v>53722302.75</v>
      </c>
      <c r="M260" s="30"/>
      <c r="N260" s="30"/>
      <c r="O260" s="30"/>
      <c r="P260" s="41"/>
      <c r="Q260" s="42" t="s">
        <v>522</v>
      </c>
      <c r="R260" s="19">
        <v>8</v>
      </c>
      <c r="S260" s="31">
        <f>100%/R260</f>
        <v>0.125</v>
      </c>
      <c r="T260" s="32">
        <f>H260/R260</f>
        <v>8953717.125</v>
      </c>
      <c r="U260" s="19">
        <f>2018-D260</f>
        <v>2</v>
      </c>
      <c r="V260" s="19"/>
      <c r="W260" s="33">
        <f>T260*U260</f>
        <v>17907434.25</v>
      </c>
      <c r="X260" s="26">
        <f>IF(I260&lt;0,0,I260)</f>
        <v>53722302.75</v>
      </c>
    </row>
    <row r="261" spans="1:247" ht="48">
      <c r="A261" s="45">
        <f t="shared" si="10"/>
        <v>252</v>
      </c>
      <c r="B261" s="108" t="s">
        <v>237</v>
      </c>
      <c r="C261" s="127" t="s">
        <v>541</v>
      </c>
      <c r="D261" s="45">
        <v>2016</v>
      </c>
      <c r="E261" s="45" t="s">
        <v>533</v>
      </c>
      <c r="F261" s="45">
        <v>3</v>
      </c>
      <c r="G261" s="126">
        <f t="shared" si="9"/>
        <v>28176919</v>
      </c>
      <c r="H261" s="36">
        <v>84530757</v>
      </c>
      <c r="I261" s="29">
        <f>H261-W261</f>
        <v>63398067.75</v>
      </c>
      <c r="J261" s="20">
        <f>F261</f>
        <v>3</v>
      </c>
      <c r="K261" s="40">
        <f>H261</f>
        <v>84530757</v>
      </c>
      <c r="L261" s="29">
        <f>I261</f>
        <v>63398067.75</v>
      </c>
      <c r="M261" s="30"/>
      <c r="N261" s="30"/>
      <c r="O261" s="30"/>
      <c r="P261" s="41"/>
      <c r="Q261" s="42" t="s">
        <v>522</v>
      </c>
      <c r="R261" s="19">
        <v>8</v>
      </c>
      <c r="S261" s="31">
        <f>100%/R261</f>
        <v>0.125</v>
      </c>
      <c r="T261" s="32">
        <f>H261/R261</f>
        <v>10566344.625</v>
      </c>
      <c r="U261" s="19">
        <f>2018-D261</f>
        <v>2</v>
      </c>
      <c r="V261" s="19"/>
      <c r="W261" s="33">
        <f>T261*U261</f>
        <v>21132689.25</v>
      </c>
      <c r="X261" s="26">
        <f>IF(I261&lt;0,0,I261)</f>
        <v>63398067.75</v>
      </c>
    </row>
    <row r="262" spans="1:247">
      <c r="A262" s="45">
        <f t="shared" si="10"/>
        <v>253</v>
      </c>
      <c r="B262" s="107" t="s">
        <v>238</v>
      </c>
      <c r="C262" s="19"/>
      <c r="D262" s="45">
        <v>2000</v>
      </c>
      <c r="E262" s="45" t="s">
        <v>534</v>
      </c>
      <c r="F262" s="45">
        <v>2</v>
      </c>
      <c r="G262" s="126">
        <f t="shared" si="9"/>
        <v>40205000</v>
      </c>
      <c r="H262" s="36">
        <v>80410000</v>
      </c>
      <c r="I262" s="29">
        <v>0</v>
      </c>
      <c r="J262" s="20">
        <v>1</v>
      </c>
      <c r="K262" s="22">
        <f>H262</f>
        <v>80410000</v>
      </c>
      <c r="L262" s="29">
        <f>I262</f>
        <v>0</v>
      </c>
      <c r="M262" s="30"/>
      <c r="N262" s="30"/>
      <c r="O262" s="30"/>
      <c r="P262" s="19"/>
      <c r="Q262" s="42"/>
      <c r="R262" s="19">
        <v>10</v>
      </c>
      <c r="S262" s="31">
        <f>100%/R262</f>
        <v>0.1</v>
      </c>
      <c r="T262" s="32">
        <f>H262/R262</f>
        <v>8041000</v>
      </c>
      <c r="U262" s="19">
        <f>2018-D262</f>
        <v>18</v>
      </c>
      <c r="V262" s="19"/>
      <c r="W262" s="33">
        <f>T262*U262</f>
        <v>144738000</v>
      </c>
      <c r="X262" s="26">
        <f>IF(I262&lt;0,0,I262)</f>
        <v>0</v>
      </c>
    </row>
    <row r="263" spans="1:247">
      <c r="A263" s="45">
        <f t="shared" si="10"/>
        <v>254</v>
      </c>
      <c r="B263" s="107" t="s">
        <v>239</v>
      </c>
      <c r="C263" s="19"/>
      <c r="D263" s="45">
        <v>2000</v>
      </c>
      <c r="E263" s="45" t="s">
        <v>534</v>
      </c>
      <c r="F263" s="45">
        <v>2</v>
      </c>
      <c r="G263" s="126">
        <f t="shared" si="9"/>
        <v>43995000</v>
      </c>
      <c r="H263" s="36">
        <v>87990000</v>
      </c>
      <c r="I263" s="29">
        <v>0</v>
      </c>
      <c r="J263" s="20">
        <v>1</v>
      </c>
      <c r="K263" s="22">
        <f>H263</f>
        <v>87990000</v>
      </c>
      <c r="L263" s="29">
        <f>I263</f>
        <v>0</v>
      </c>
      <c r="M263" s="30"/>
      <c r="N263" s="30"/>
      <c r="O263" s="30"/>
      <c r="P263" s="19"/>
      <c r="Q263" s="42"/>
      <c r="R263" s="19">
        <v>10</v>
      </c>
      <c r="S263" s="31">
        <f>100%/R263</f>
        <v>0.1</v>
      </c>
      <c r="T263" s="32">
        <f>H263/R263</f>
        <v>8799000</v>
      </c>
      <c r="U263" s="19">
        <f>2018-D263</f>
        <v>18</v>
      </c>
      <c r="V263" s="19"/>
      <c r="W263" s="33">
        <f>T263*U263</f>
        <v>158382000</v>
      </c>
      <c r="X263" s="26">
        <f>IF(I263&lt;0,0,I263)</f>
        <v>0</v>
      </c>
    </row>
    <row r="264" spans="1:247" ht="31.5">
      <c r="A264" s="45">
        <f t="shared" si="10"/>
        <v>255</v>
      </c>
      <c r="B264" s="107" t="s">
        <v>240</v>
      </c>
      <c r="C264" s="19"/>
      <c r="D264" s="45">
        <v>2008</v>
      </c>
      <c r="E264" s="45" t="s">
        <v>533</v>
      </c>
      <c r="F264" s="45">
        <v>11</v>
      </c>
      <c r="G264" s="126">
        <f t="shared" ref="G264:G327" si="11">+H264/F264</f>
        <v>61876500</v>
      </c>
      <c r="H264" s="36">
        <v>680641500</v>
      </c>
      <c r="I264" s="29">
        <v>0</v>
      </c>
      <c r="J264" s="20">
        <v>1</v>
      </c>
      <c r="K264" s="22">
        <f>H264</f>
        <v>680641500</v>
      </c>
      <c r="L264" s="29">
        <f>I264</f>
        <v>0</v>
      </c>
      <c r="M264" s="30"/>
      <c r="N264" s="30"/>
      <c r="O264" s="30"/>
      <c r="P264" s="19"/>
      <c r="Q264" s="27"/>
      <c r="R264" s="19">
        <v>8</v>
      </c>
      <c r="S264" s="31">
        <f>100%/R264</f>
        <v>0.125</v>
      </c>
      <c r="T264" s="32">
        <f>H264/R264</f>
        <v>85080187.5</v>
      </c>
      <c r="U264" s="19">
        <f>2018-D264</f>
        <v>10</v>
      </c>
      <c r="V264" s="19"/>
      <c r="W264" s="33">
        <f>T264*U264</f>
        <v>850801875</v>
      </c>
      <c r="X264" s="26">
        <f>IF(I264&lt;0,0,I264)</f>
        <v>0</v>
      </c>
    </row>
    <row r="265" spans="1:247" ht="31.5">
      <c r="A265" s="45">
        <f t="shared" si="10"/>
        <v>256</v>
      </c>
      <c r="B265" s="107" t="s">
        <v>241</v>
      </c>
      <c r="C265" s="19"/>
      <c r="D265" s="45">
        <v>2008</v>
      </c>
      <c r="E265" s="45" t="s">
        <v>533</v>
      </c>
      <c r="F265" s="45">
        <v>22</v>
      </c>
      <c r="G265" s="126">
        <f t="shared" si="11"/>
        <v>8620500</v>
      </c>
      <c r="H265" s="36">
        <v>189651000</v>
      </c>
      <c r="I265" s="29">
        <v>0</v>
      </c>
      <c r="J265" s="20">
        <v>1</v>
      </c>
      <c r="K265" s="22">
        <f>H265</f>
        <v>189651000</v>
      </c>
      <c r="L265" s="29">
        <f>I265</f>
        <v>0</v>
      </c>
      <c r="M265" s="30"/>
      <c r="N265" s="30"/>
      <c r="O265" s="30"/>
      <c r="P265" s="19"/>
      <c r="Q265" s="27"/>
      <c r="R265" s="19">
        <v>8</v>
      </c>
      <c r="S265" s="31">
        <f>100%/R265</f>
        <v>0.125</v>
      </c>
      <c r="T265" s="32">
        <f>H265/R265</f>
        <v>23706375</v>
      </c>
      <c r="U265" s="19">
        <f>2018-D265</f>
        <v>10</v>
      </c>
      <c r="V265" s="19"/>
      <c r="W265" s="33">
        <f>T265*U265</f>
        <v>237063750</v>
      </c>
      <c r="X265" s="26">
        <f>IF(I265&lt;0,0,I265)</f>
        <v>0</v>
      </c>
    </row>
    <row r="266" spans="1:247" ht="31.5">
      <c r="A266" s="45">
        <f t="shared" si="10"/>
        <v>257</v>
      </c>
      <c r="B266" s="107" t="s">
        <v>242</v>
      </c>
      <c r="C266" s="19"/>
      <c r="D266" s="45">
        <v>2003</v>
      </c>
      <c r="E266" s="45" t="s">
        <v>533</v>
      </c>
      <c r="F266" s="45">
        <v>16</v>
      </c>
      <c r="G266" s="126">
        <f t="shared" si="11"/>
        <v>6531840</v>
      </c>
      <c r="H266" s="36">
        <v>104509440</v>
      </c>
      <c r="I266" s="29">
        <v>0</v>
      </c>
      <c r="J266" s="20">
        <v>1</v>
      </c>
      <c r="K266" s="22">
        <f>H266</f>
        <v>104509440</v>
      </c>
      <c r="L266" s="29">
        <f>I266</f>
        <v>0</v>
      </c>
      <c r="M266" s="30"/>
      <c r="N266" s="30"/>
      <c r="O266" s="30"/>
      <c r="P266" s="19"/>
      <c r="Q266" s="42"/>
      <c r="R266" s="19">
        <v>8</v>
      </c>
      <c r="S266" s="31">
        <f>100%/R266</f>
        <v>0.125</v>
      </c>
      <c r="T266" s="32">
        <f>H266/R266</f>
        <v>13063680</v>
      </c>
      <c r="U266" s="19">
        <f>2018-D266</f>
        <v>15</v>
      </c>
      <c r="V266" s="19"/>
      <c r="W266" s="33">
        <f>T266*U266</f>
        <v>195955200</v>
      </c>
      <c r="X266" s="26">
        <f>IF(I266&lt;0,0,I266)</f>
        <v>0</v>
      </c>
    </row>
    <row r="267" spans="1:247" s="6" customFormat="1" ht="15" customHeight="1">
      <c r="A267" s="45">
        <f t="shared" si="10"/>
        <v>258</v>
      </c>
      <c r="B267" s="107" t="s">
        <v>243</v>
      </c>
      <c r="C267" s="19"/>
      <c r="D267" s="45">
        <v>2010</v>
      </c>
      <c r="E267" s="45" t="s">
        <v>533</v>
      </c>
      <c r="F267" s="45">
        <v>1</v>
      </c>
      <c r="G267" s="126">
        <f t="shared" si="11"/>
        <v>7500000</v>
      </c>
      <c r="H267" s="35">
        <v>7500000</v>
      </c>
      <c r="I267" s="29">
        <f>H267-W267</f>
        <v>1500000</v>
      </c>
      <c r="J267" s="20">
        <v>1</v>
      </c>
      <c r="K267" s="40">
        <v>7500000</v>
      </c>
      <c r="L267" s="29">
        <f>I267</f>
        <v>1500000</v>
      </c>
      <c r="M267" s="30"/>
      <c r="N267" s="30"/>
      <c r="O267" s="30"/>
      <c r="P267" s="19"/>
      <c r="Q267" s="42"/>
      <c r="R267" s="19">
        <v>10</v>
      </c>
      <c r="S267" s="31">
        <f>100%/R267</f>
        <v>0.1</v>
      </c>
      <c r="T267" s="32">
        <f>H267/R267</f>
        <v>750000</v>
      </c>
      <c r="U267" s="19">
        <f>2018-D267</f>
        <v>8</v>
      </c>
      <c r="V267" s="19"/>
      <c r="W267" s="33">
        <f>T267*U267</f>
        <v>6000000</v>
      </c>
      <c r="X267" s="26">
        <f>IF(I267&lt;0,0,I267)</f>
        <v>1500000</v>
      </c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  <c r="CS267" s="26"/>
      <c r="CT267" s="26"/>
      <c r="CU267" s="26"/>
      <c r="CV267" s="26"/>
      <c r="CW267" s="26"/>
      <c r="CX267" s="26"/>
      <c r="CY267" s="26"/>
      <c r="CZ267" s="26"/>
      <c r="DA267" s="26"/>
      <c r="DB267" s="26"/>
      <c r="DC267" s="26"/>
      <c r="DD267" s="26"/>
      <c r="DE267" s="26"/>
      <c r="DF267" s="26"/>
      <c r="DG267" s="26"/>
      <c r="DH267" s="26"/>
      <c r="DI267" s="26"/>
      <c r="DJ267" s="26"/>
      <c r="DK267" s="26"/>
      <c r="DL267" s="26"/>
      <c r="DM267" s="26"/>
      <c r="DN267" s="26"/>
      <c r="DO267" s="26"/>
      <c r="DP267" s="26"/>
      <c r="DQ267" s="26"/>
      <c r="DR267" s="26"/>
      <c r="DS267" s="26"/>
      <c r="DT267" s="26"/>
      <c r="DU267" s="26"/>
      <c r="DV267" s="26"/>
      <c r="DW267" s="26"/>
      <c r="DX267" s="26"/>
      <c r="DY267" s="26"/>
      <c r="DZ267" s="26"/>
      <c r="EA267" s="26"/>
      <c r="EB267" s="26"/>
      <c r="EC267" s="26"/>
      <c r="ED267" s="26"/>
      <c r="EE267" s="26"/>
      <c r="EF267" s="26"/>
      <c r="EG267" s="26"/>
      <c r="EH267" s="26"/>
      <c r="EI267" s="26"/>
      <c r="EJ267" s="26"/>
      <c r="EK267" s="26"/>
      <c r="EL267" s="26"/>
      <c r="EM267" s="26"/>
      <c r="EN267" s="26"/>
      <c r="EO267" s="26"/>
      <c r="EP267" s="26"/>
      <c r="EQ267" s="26"/>
      <c r="ER267" s="26"/>
      <c r="ES267" s="26"/>
      <c r="ET267" s="26"/>
      <c r="EU267" s="26"/>
      <c r="EV267" s="26"/>
      <c r="EW267" s="26"/>
      <c r="EX267" s="26"/>
      <c r="EY267" s="26"/>
      <c r="EZ267" s="26"/>
      <c r="FA267" s="26"/>
      <c r="FB267" s="26"/>
      <c r="FC267" s="26"/>
      <c r="FD267" s="26"/>
      <c r="FE267" s="26"/>
      <c r="FF267" s="26"/>
      <c r="FG267" s="26"/>
      <c r="FH267" s="26"/>
      <c r="FI267" s="26"/>
      <c r="FJ267" s="26"/>
      <c r="FK267" s="26"/>
      <c r="FL267" s="26"/>
      <c r="FM267" s="26"/>
      <c r="FN267" s="26"/>
      <c r="FO267" s="26"/>
      <c r="FP267" s="26"/>
      <c r="FQ267" s="26"/>
      <c r="FR267" s="26"/>
      <c r="FS267" s="26"/>
      <c r="FT267" s="26"/>
      <c r="FU267" s="26"/>
      <c r="FV267" s="26"/>
      <c r="FW267" s="26"/>
      <c r="FX267" s="26"/>
      <c r="FY267" s="26"/>
      <c r="FZ267" s="26"/>
      <c r="GA267" s="26"/>
      <c r="GB267" s="26"/>
      <c r="GC267" s="26"/>
      <c r="GD267" s="26"/>
      <c r="GE267" s="26"/>
      <c r="GF267" s="26"/>
      <c r="GG267" s="26"/>
      <c r="GH267" s="26"/>
      <c r="GI267" s="26"/>
      <c r="GJ267" s="26"/>
      <c r="GK267" s="26"/>
      <c r="GL267" s="26"/>
      <c r="GM267" s="26"/>
      <c r="GN267" s="26"/>
      <c r="GO267" s="26"/>
      <c r="GP267" s="26"/>
      <c r="GQ267" s="26"/>
      <c r="GR267" s="26"/>
      <c r="GS267" s="26"/>
      <c r="GT267" s="26"/>
      <c r="GU267" s="26"/>
      <c r="GV267" s="26"/>
      <c r="GW267" s="26"/>
      <c r="GX267" s="26"/>
      <c r="GY267" s="26"/>
      <c r="GZ267" s="26"/>
      <c r="HA267" s="26"/>
      <c r="HB267" s="26"/>
      <c r="HC267" s="26"/>
      <c r="HD267" s="26"/>
      <c r="HE267" s="26"/>
      <c r="HF267" s="26"/>
      <c r="HG267" s="26"/>
      <c r="HH267" s="26"/>
      <c r="HI267" s="26"/>
      <c r="HJ267" s="26"/>
      <c r="HK267" s="26"/>
      <c r="HL267" s="26"/>
      <c r="HM267" s="26"/>
      <c r="HN267" s="26"/>
      <c r="HO267" s="26"/>
      <c r="HP267" s="26"/>
      <c r="HQ267" s="26"/>
      <c r="HR267" s="26"/>
      <c r="HS267" s="26"/>
      <c r="HT267" s="26"/>
      <c r="HU267" s="26"/>
      <c r="HV267" s="26"/>
      <c r="HW267" s="26"/>
      <c r="HX267" s="26"/>
      <c r="HY267" s="26"/>
      <c r="HZ267" s="26"/>
      <c r="IA267" s="26"/>
      <c r="IB267" s="26"/>
      <c r="IC267" s="26"/>
      <c r="ID267" s="26"/>
      <c r="IE267" s="26"/>
      <c r="IF267" s="26"/>
      <c r="IG267" s="26"/>
      <c r="IH267" s="26"/>
      <c r="II267" s="26"/>
      <c r="IJ267" s="26"/>
      <c r="IK267" s="26"/>
      <c r="IL267" s="26"/>
      <c r="IM267" s="26"/>
    </row>
    <row r="268" spans="1:247" s="6" customFormat="1" ht="48">
      <c r="A268" s="45">
        <f t="shared" si="10"/>
        <v>259</v>
      </c>
      <c r="B268" s="108" t="s">
        <v>244</v>
      </c>
      <c r="C268" s="127" t="s">
        <v>541</v>
      </c>
      <c r="D268" s="45">
        <v>2016</v>
      </c>
      <c r="E268" s="45" t="s">
        <v>533</v>
      </c>
      <c r="F268" s="45">
        <v>2</v>
      </c>
      <c r="G268" s="126">
        <f t="shared" si="11"/>
        <v>92456211</v>
      </c>
      <c r="H268" s="36">
        <v>184912422</v>
      </c>
      <c r="I268" s="29">
        <f>H268-W268</f>
        <v>138684316.5</v>
      </c>
      <c r="J268" s="20">
        <f>F268</f>
        <v>2</v>
      </c>
      <c r="K268" s="40">
        <f>H268</f>
        <v>184912422</v>
      </c>
      <c r="L268" s="29">
        <f>I268</f>
        <v>138684316.5</v>
      </c>
      <c r="M268" s="30"/>
      <c r="N268" s="30"/>
      <c r="O268" s="30"/>
      <c r="P268" s="41"/>
      <c r="Q268" s="42" t="s">
        <v>522</v>
      </c>
      <c r="R268" s="19">
        <v>8</v>
      </c>
      <c r="S268" s="31">
        <f>100%/R268</f>
        <v>0.125</v>
      </c>
      <c r="T268" s="32">
        <f>H268/R268</f>
        <v>23114052.75</v>
      </c>
      <c r="U268" s="19">
        <f>2018-D268</f>
        <v>2</v>
      </c>
      <c r="V268" s="19"/>
      <c r="W268" s="33">
        <f>T268*U268</f>
        <v>46228105.5</v>
      </c>
      <c r="X268" s="26">
        <f>IF(I268&lt;0,0,I268)</f>
        <v>138684316.5</v>
      </c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  <c r="CS268" s="26"/>
      <c r="CT268" s="26"/>
      <c r="CU268" s="26"/>
      <c r="CV268" s="26"/>
      <c r="CW268" s="26"/>
      <c r="CX268" s="26"/>
      <c r="CY268" s="26"/>
      <c r="CZ268" s="26"/>
      <c r="DA268" s="26"/>
      <c r="DB268" s="26"/>
      <c r="DC268" s="26"/>
      <c r="DD268" s="26"/>
      <c r="DE268" s="26"/>
      <c r="DF268" s="26"/>
      <c r="DG268" s="26"/>
      <c r="DH268" s="26"/>
      <c r="DI268" s="26"/>
      <c r="DJ268" s="26"/>
      <c r="DK268" s="26"/>
      <c r="DL268" s="26"/>
      <c r="DM268" s="26"/>
      <c r="DN268" s="26"/>
      <c r="DO268" s="26"/>
      <c r="DP268" s="26"/>
      <c r="DQ268" s="26"/>
      <c r="DR268" s="26"/>
      <c r="DS268" s="26"/>
      <c r="DT268" s="26"/>
      <c r="DU268" s="26"/>
      <c r="DV268" s="26"/>
      <c r="DW268" s="26"/>
      <c r="DX268" s="26"/>
      <c r="DY268" s="26"/>
      <c r="DZ268" s="26"/>
      <c r="EA268" s="26"/>
      <c r="EB268" s="26"/>
      <c r="EC268" s="26"/>
      <c r="ED268" s="26"/>
      <c r="EE268" s="26"/>
      <c r="EF268" s="26"/>
      <c r="EG268" s="26"/>
      <c r="EH268" s="26"/>
      <c r="EI268" s="26"/>
      <c r="EJ268" s="26"/>
      <c r="EK268" s="26"/>
      <c r="EL268" s="26"/>
      <c r="EM268" s="26"/>
      <c r="EN268" s="26"/>
      <c r="EO268" s="26"/>
      <c r="EP268" s="26"/>
      <c r="EQ268" s="26"/>
      <c r="ER268" s="26"/>
      <c r="ES268" s="26"/>
      <c r="ET268" s="26"/>
      <c r="EU268" s="26"/>
      <c r="EV268" s="26"/>
      <c r="EW268" s="26"/>
      <c r="EX268" s="26"/>
      <c r="EY268" s="26"/>
      <c r="EZ268" s="26"/>
      <c r="FA268" s="26"/>
      <c r="FB268" s="26"/>
      <c r="FC268" s="26"/>
      <c r="FD268" s="26"/>
      <c r="FE268" s="26"/>
      <c r="FF268" s="26"/>
      <c r="FG268" s="26"/>
      <c r="FH268" s="26"/>
      <c r="FI268" s="26"/>
      <c r="FJ268" s="26"/>
      <c r="FK268" s="26"/>
      <c r="FL268" s="26"/>
      <c r="FM268" s="26"/>
      <c r="FN268" s="26"/>
      <c r="FO268" s="26"/>
      <c r="FP268" s="26"/>
      <c r="FQ268" s="26"/>
      <c r="FR268" s="26"/>
      <c r="FS268" s="26"/>
      <c r="FT268" s="26"/>
      <c r="FU268" s="26"/>
      <c r="FV268" s="26"/>
      <c r="FW268" s="26"/>
      <c r="FX268" s="26"/>
      <c r="FY268" s="26"/>
      <c r="FZ268" s="26"/>
      <c r="GA268" s="26"/>
      <c r="GB268" s="26"/>
      <c r="GC268" s="26"/>
      <c r="GD268" s="26"/>
      <c r="GE268" s="26"/>
      <c r="GF268" s="26"/>
      <c r="GG268" s="26"/>
      <c r="GH268" s="26"/>
      <c r="GI268" s="26"/>
      <c r="GJ268" s="26"/>
      <c r="GK268" s="26"/>
      <c r="GL268" s="26"/>
      <c r="GM268" s="26"/>
      <c r="GN268" s="26"/>
      <c r="GO268" s="26"/>
      <c r="GP268" s="26"/>
      <c r="GQ268" s="26"/>
      <c r="GR268" s="26"/>
      <c r="GS268" s="26"/>
      <c r="GT268" s="26"/>
      <c r="GU268" s="26"/>
      <c r="GV268" s="26"/>
      <c r="GW268" s="26"/>
      <c r="GX268" s="26"/>
      <c r="GY268" s="26"/>
      <c r="GZ268" s="26"/>
      <c r="HA268" s="26"/>
      <c r="HB268" s="26"/>
      <c r="HC268" s="26"/>
      <c r="HD268" s="26"/>
      <c r="HE268" s="26"/>
      <c r="HF268" s="26"/>
      <c r="HG268" s="26"/>
      <c r="HH268" s="26"/>
      <c r="HI268" s="26"/>
      <c r="HJ268" s="26"/>
      <c r="HK268" s="26"/>
      <c r="HL268" s="26"/>
      <c r="HM268" s="26"/>
      <c r="HN268" s="26"/>
      <c r="HO268" s="26"/>
      <c r="HP268" s="26"/>
      <c r="HQ268" s="26"/>
      <c r="HR268" s="26"/>
      <c r="HS268" s="26"/>
      <c r="HT268" s="26"/>
      <c r="HU268" s="26"/>
      <c r="HV268" s="26"/>
      <c r="HW268" s="26"/>
      <c r="HX268" s="26"/>
      <c r="HY268" s="26"/>
      <c r="HZ268" s="26"/>
      <c r="IA268" s="26"/>
      <c r="IB268" s="26"/>
      <c r="IC268" s="26"/>
      <c r="ID268" s="26"/>
      <c r="IE268" s="26"/>
      <c r="IF268" s="26"/>
      <c r="IG268" s="26"/>
      <c r="IH268" s="26"/>
      <c r="II268" s="26"/>
      <c r="IJ268" s="26"/>
      <c r="IK268" s="26"/>
      <c r="IL268" s="26"/>
      <c r="IM268" s="26"/>
    </row>
    <row r="269" spans="1:247" s="6" customFormat="1" ht="30" customHeight="1">
      <c r="A269" s="45">
        <f t="shared" si="10"/>
        <v>260</v>
      </c>
      <c r="B269" s="107" t="s">
        <v>245</v>
      </c>
      <c r="C269" s="19"/>
      <c r="D269" s="45">
        <v>2007</v>
      </c>
      <c r="E269" s="45" t="s">
        <v>533</v>
      </c>
      <c r="F269" s="45">
        <v>5</v>
      </c>
      <c r="G269" s="126">
        <f t="shared" si="11"/>
        <v>13500000</v>
      </c>
      <c r="H269" s="36">
        <f>13500000*F269</f>
        <v>67500000</v>
      </c>
      <c r="I269" s="29">
        <v>0</v>
      </c>
      <c r="J269" s="20">
        <v>1</v>
      </c>
      <c r="K269" s="40">
        <v>13500000</v>
      </c>
      <c r="L269" s="29">
        <f>I269</f>
        <v>0</v>
      </c>
      <c r="M269" s="30"/>
      <c r="N269" s="30"/>
      <c r="O269" s="30"/>
      <c r="P269" s="41"/>
      <c r="Q269" s="42"/>
      <c r="R269" s="19">
        <v>5</v>
      </c>
      <c r="S269" s="31">
        <f>100%/R269</f>
        <v>0.2</v>
      </c>
      <c r="T269" s="32">
        <f>H269/R269</f>
        <v>13500000</v>
      </c>
      <c r="U269" s="19">
        <f>2018-D269</f>
        <v>11</v>
      </c>
      <c r="V269" s="19">
        <v>0</v>
      </c>
      <c r="W269" s="33">
        <f>T269*U269</f>
        <v>148500000</v>
      </c>
      <c r="X269" s="26">
        <f>IF(I269&lt;0,0,I269)</f>
        <v>0</v>
      </c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  <c r="CS269" s="26"/>
      <c r="CT269" s="26"/>
      <c r="CU269" s="26"/>
      <c r="CV269" s="26"/>
      <c r="CW269" s="26"/>
      <c r="CX269" s="26"/>
      <c r="CY269" s="26"/>
      <c r="CZ269" s="26"/>
      <c r="DA269" s="26"/>
      <c r="DB269" s="26"/>
      <c r="DC269" s="26"/>
      <c r="DD269" s="26"/>
      <c r="DE269" s="26"/>
      <c r="DF269" s="26"/>
      <c r="DG269" s="26"/>
      <c r="DH269" s="26"/>
      <c r="DI269" s="26"/>
      <c r="DJ269" s="26"/>
      <c r="DK269" s="26"/>
      <c r="DL269" s="26"/>
      <c r="DM269" s="26"/>
      <c r="DN269" s="26"/>
      <c r="DO269" s="26"/>
      <c r="DP269" s="26"/>
      <c r="DQ269" s="26"/>
      <c r="DR269" s="26"/>
      <c r="DS269" s="26"/>
      <c r="DT269" s="26"/>
      <c r="DU269" s="26"/>
      <c r="DV269" s="26"/>
      <c r="DW269" s="26"/>
      <c r="DX269" s="26"/>
      <c r="DY269" s="26"/>
      <c r="DZ269" s="26"/>
      <c r="EA269" s="26"/>
      <c r="EB269" s="26"/>
      <c r="EC269" s="26"/>
      <c r="ED269" s="26"/>
      <c r="EE269" s="26"/>
      <c r="EF269" s="26"/>
      <c r="EG269" s="26"/>
      <c r="EH269" s="26"/>
      <c r="EI269" s="26"/>
      <c r="EJ269" s="26"/>
      <c r="EK269" s="26"/>
      <c r="EL269" s="26"/>
      <c r="EM269" s="26"/>
      <c r="EN269" s="26"/>
      <c r="EO269" s="26"/>
      <c r="EP269" s="26"/>
      <c r="EQ269" s="26"/>
      <c r="ER269" s="26"/>
      <c r="ES269" s="26"/>
      <c r="ET269" s="26"/>
      <c r="EU269" s="26"/>
      <c r="EV269" s="26"/>
      <c r="EW269" s="26"/>
      <c r="EX269" s="26"/>
      <c r="EY269" s="26"/>
      <c r="EZ269" s="26"/>
      <c r="FA269" s="26"/>
      <c r="FB269" s="26"/>
      <c r="FC269" s="26"/>
      <c r="FD269" s="26"/>
      <c r="FE269" s="26"/>
      <c r="FF269" s="26"/>
      <c r="FG269" s="26"/>
      <c r="FH269" s="26"/>
      <c r="FI269" s="26"/>
      <c r="FJ269" s="26"/>
      <c r="FK269" s="26"/>
      <c r="FL269" s="26"/>
      <c r="FM269" s="26"/>
      <c r="FN269" s="26"/>
      <c r="FO269" s="26"/>
      <c r="FP269" s="26"/>
      <c r="FQ269" s="26"/>
      <c r="FR269" s="26"/>
      <c r="FS269" s="26"/>
      <c r="FT269" s="26"/>
      <c r="FU269" s="26"/>
      <c r="FV269" s="26"/>
      <c r="FW269" s="26"/>
      <c r="FX269" s="26"/>
      <c r="FY269" s="26"/>
      <c r="FZ269" s="26"/>
      <c r="GA269" s="26"/>
      <c r="GB269" s="26"/>
      <c r="GC269" s="26"/>
      <c r="GD269" s="26"/>
      <c r="GE269" s="26"/>
      <c r="GF269" s="26"/>
      <c r="GG269" s="26"/>
      <c r="GH269" s="26"/>
      <c r="GI269" s="26"/>
      <c r="GJ269" s="26"/>
      <c r="GK269" s="26"/>
      <c r="GL269" s="26"/>
      <c r="GM269" s="26"/>
      <c r="GN269" s="26"/>
      <c r="GO269" s="26"/>
      <c r="GP269" s="26"/>
      <c r="GQ269" s="26"/>
      <c r="GR269" s="26"/>
      <c r="GS269" s="26"/>
      <c r="GT269" s="26"/>
      <c r="GU269" s="26"/>
      <c r="GV269" s="26"/>
      <c r="GW269" s="26"/>
      <c r="GX269" s="26"/>
      <c r="GY269" s="26"/>
      <c r="GZ269" s="26"/>
      <c r="HA269" s="26"/>
      <c r="HB269" s="26"/>
      <c r="HC269" s="26"/>
      <c r="HD269" s="26"/>
      <c r="HE269" s="26"/>
      <c r="HF269" s="26"/>
      <c r="HG269" s="26"/>
      <c r="HH269" s="26"/>
      <c r="HI269" s="26"/>
      <c r="HJ269" s="26"/>
      <c r="HK269" s="26"/>
      <c r="HL269" s="26"/>
      <c r="HM269" s="26"/>
      <c r="HN269" s="26"/>
      <c r="HO269" s="26"/>
      <c r="HP269" s="26"/>
      <c r="HQ269" s="26"/>
      <c r="HR269" s="26"/>
      <c r="HS269" s="26"/>
      <c r="HT269" s="26"/>
      <c r="HU269" s="26"/>
      <c r="HV269" s="26"/>
      <c r="HW269" s="26"/>
      <c r="HX269" s="26"/>
      <c r="HY269" s="26"/>
      <c r="HZ269" s="26"/>
      <c r="IA269" s="26"/>
      <c r="IB269" s="26"/>
      <c r="IC269" s="26"/>
      <c r="ID269" s="26"/>
      <c r="IE269" s="26"/>
      <c r="IF269" s="26"/>
      <c r="IG269" s="26"/>
      <c r="IH269" s="26"/>
      <c r="II269" s="26"/>
      <c r="IJ269" s="26"/>
      <c r="IK269" s="26"/>
      <c r="IL269" s="26"/>
      <c r="IM269" s="26"/>
    </row>
    <row r="270" spans="1:247" ht="31.5">
      <c r="A270" s="45">
        <f t="shared" si="10"/>
        <v>261</v>
      </c>
      <c r="B270" s="107" t="s">
        <v>246</v>
      </c>
      <c r="C270" s="19"/>
      <c r="D270" s="45">
        <v>2005</v>
      </c>
      <c r="E270" s="45" t="s">
        <v>533</v>
      </c>
      <c r="F270" s="45">
        <v>1</v>
      </c>
      <c r="G270" s="126">
        <f t="shared" si="11"/>
        <v>7500000</v>
      </c>
      <c r="H270" s="36">
        <v>7500000</v>
      </c>
      <c r="I270" s="29">
        <v>0</v>
      </c>
      <c r="J270" s="20">
        <v>1</v>
      </c>
      <c r="K270" s="40">
        <v>7500000</v>
      </c>
      <c r="L270" s="29">
        <f>I270</f>
        <v>0</v>
      </c>
      <c r="M270" s="19"/>
      <c r="N270" s="19"/>
      <c r="O270" s="19"/>
      <c r="P270" s="19"/>
      <c r="Q270" s="27"/>
      <c r="R270" s="19">
        <v>5</v>
      </c>
      <c r="S270" s="31">
        <f>100%/R270</f>
        <v>0.2</v>
      </c>
      <c r="T270" s="32">
        <f>H270/R270</f>
        <v>1500000</v>
      </c>
      <c r="U270" s="19">
        <f>2018-D270</f>
        <v>13</v>
      </c>
      <c r="V270" s="19">
        <v>0</v>
      </c>
      <c r="W270" s="33">
        <f>T270*U270</f>
        <v>19500000</v>
      </c>
      <c r="X270" s="26">
        <f>IF(I270&lt;0,0,I270)</f>
        <v>0</v>
      </c>
    </row>
    <row r="271" spans="1:247">
      <c r="A271" s="45">
        <f t="shared" si="10"/>
        <v>262</v>
      </c>
      <c r="B271" s="107" t="s">
        <v>247</v>
      </c>
      <c r="C271" s="19"/>
      <c r="D271" s="45">
        <v>2002</v>
      </c>
      <c r="E271" s="45" t="s">
        <v>533</v>
      </c>
      <c r="F271" s="45">
        <v>1</v>
      </c>
      <c r="G271" s="126">
        <f t="shared" si="11"/>
        <v>7500000</v>
      </c>
      <c r="H271" s="36">
        <v>7500000</v>
      </c>
      <c r="I271" s="29">
        <v>0</v>
      </c>
      <c r="J271" s="20">
        <v>1</v>
      </c>
      <c r="K271" s="40">
        <v>7500000</v>
      </c>
      <c r="L271" s="29">
        <f>I271</f>
        <v>0</v>
      </c>
      <c r="M271" s="30"/>
      <c r="N271" s="30"/>
      <c r="O271" s="30"/>
      <c r="P271" s="41"/>
      <c r="Q271" s="42"/>
      <c r="R271" s="19">
        <v>5</v>
      </c>
      <c r="S271" s="31">
        <f>100%/R271</f>
        <v>0.2</v>
      </c>
      <c r="T271" s="32">
        <f>H271/R271</f>
        <v>1500000</v>
      </c>
      <c r="U271" s="19">
        <f>2018-D271</f>
        <v>16</v>
      </c>
      <c r="V271" s="19">
        <v>0</v>
      </c>
      <c r="W271" s="33">
        <f>T271*U271</f>
        <v>24000000</v>
      </c>
      <c r="X271" s="26">
        <f>IF(I271&lt;0,0,I271)</f>
        <v>0</v>
      </c>
    </row>
    <row r="272" spans="1:247">
      <c r="A272" s="45">
        <f t="shared" si="10"/>
        <v>263</v>
      </c>
      <c r="B272" s="107" t="s">
        <v>248</v>
      </c>
      <c r="C272" s="39"/>
      <c r="D272" s="45">
        <v>2009</v>
      </c>
      <c r="E272" s="45" t="s">
        <v>533</v>
      </c>
      <c r="F272" s="45">
        <v>1</v>
      </c>
      <c r="G272" s="126">
        <f t="shared" si="11"/>
        <v>17500000</v>
      </c>
      <c r="H272" s="36">
        <v>17500000</v>
      </c>
      <c r="I272" s="29">
        <f>H272-W272</f>
        <v>1750000</v>
      </c>
      <c r="J272" s="20">
        <v>1</v>
      </c>
      <c r="K272" s="40">
        <v>17500000</v>
      </c>
      <c r="L272" s="29">
        <f>I272</f>
        <v>1750000</v>
      </c>
      <c r="M272" s="30"/>
      <c r="N272" s="30"/>
      <c r="O272" s="30"/>
      <c r="P272" s="41"/>
      <c r="Q272" s="42"/>
      <c r="R272" s="19">
        <v>10</v>
      </c>
      <c r="S272" s="31">
        <f>100%/R272</f>
        <v>0.1</v>
      </c>
      <c r="T272" s="32">
        <f>H272/R272</f>
        <v>1750000</v>
      </c>
      <c r="U272" s="19">
        <f>2018-D272</f>
        <v>9</v>
      </c>
      <c r="V272" s="19"/>
      <c r="W272" s="33">
        <f>T272*U272</f>
        <v>15750000</v>
      </c>
      <c r="X272" s="26">
        <f>IF(I272&lt;0,0,I272)</f>
        <v>1750000</v>
      </c>
    </row>
    <row r="273" spans="1:247" ht="47.25">
      <c r="A273" s="45">
        <f t="shared" si="10"/>
        <v>264</v>
      </c>
      <c r="B273" s="107" t="s">
        <v>249</v>
      </c>
      <c r="C273" s="19"/>
      <c r="D273" s="45">
        <v>2006</v>
      </c>
      <c r="E273" s="45" t="s">
        <v>533</v>
      </c>
      <c r="F273" s="45">
        <v>1</v>
      </c>
      <c r="G273" s="126">
        <f t="shared" si="11"/>
        <v>11000000</v>
      </c>
      <c r="H273" s="36">
        <v>11000000</v>
      </c>
      <c r="I273" s="29">
        <v>0</v>
      </c>
      <c r="J273" s="20">
        <v>1</v>
      </c>
      <c r="K273" s="40">
        <v>11000000</v>
      </c>
      <c r="L273" s="29">
        <f>I273</f>
        <v>0</v>
      </c>
      <c r="M273" s="30"/>
      <c r="N273" s="30"/>
      <c r="O273" s="30"/>
      <c r="P273" s="19"/>
      <c r="Q273" s="42"/>
      <c r="R273" s="19">
        <v>5</v>
      </c>
      <c r="S273" s="31">
        <f>100%/R273</f>
        <v>0.2</v>
      </c>
      <c r="T273" s="32">
        <f>H273/R273</f>
        <v>2200000</v>
      </c>
      <c r="U273" s="19">
        <f>2018-D273</f>
        <v>12</v>
      </c>
      <c r="V273" s="19">
        <v>0</v>
      </c>
      <c r="W273" s="33">
        <f>T273*U273</f>
        <v>26400000</v>
      </c>
      <c r="X273" s="26">
        <f>IF(I273&lt;0,0,I273)</f>
        <v>0</v>
      </c>
    </row>
    <row r="274" spans="1:247" ht="31.5">
      <c r="A274" s="45">
        <f t="shared" si="10"/>
        <v>265</v>
      </c>
      <c r="B274" s="107" t="s">
        <v>121</v>
      </c>
      <c r="C274" s="19"/>
      <c r="D274" s="45">
        <v>2010</v>
      </c>
      <c r="E274" s="45" t="s">
        <v>533</v>
      </c>
      <c r="F274" s="45">
        <v>1</v>
      </c>
      <c r="G274" s="126">
        <f t="shared" si="11"/>
        <v>6500000</v>
      </c>
      <c r="H274" s="35">
        <v>6500000</v>
      </c>
      <c r="I274" s="29">
        <v>0</v>
      </c>
      <c r="J274" s="20">
        <v>1</v>
      </c>
      <c r="K274" s="22">
        <f>H274</f>
        <v>6500000</v>
      </c>
      <c r="L274" s="29">
        <f>I274</f>
        <v>0</v>
      </c>
      <c r="M274" s="30"/>
      <c r="N274" s="30"/>
      <c r="O274" s="30"/>
      <c r="P274" s="19"/>
      <c r="Q274" s="42"/>
      <c r="R274" s="19">
        <v>5</v>
      </c>
      <c r="S274" s="31">
        <f>100%/R274</f>
        <v>0.2</v>
      </c>
      <c r="T274" s="32">
        <f>H274/R274</f>
        <v>1300000</v>
      </c>
      <c r="U274" s="19">
        <f>2018-D274</f>
        <v>8</v>
      </c>
      <c r="V274" s="19">
        <v>0</v>
      </c>
      <c r="W274" s="33">
        <f>T274*U274</f>
        <v>10400000</v>
      </c>
      <c r="X274" s="26">
        <f>IF(I274&lt;0,0,I274)</f>
        <v>0</v>
      </c>
    </row>
    <row r="275" spans="1:247" ht="30" customHeight="1">
      <c r="A275" s="45">
        <f t="shared" si="10"/>
        <v>266</v>
      </c>
      <c r="B275" s="107" t="s">
        <v>250</v>
      </c>
      <c r="C275" s="19"/>
      <c r="D275" s="45">
        <v>2015</v>
      </c>
      <c r="E275" s="45" t="s">
        <v>533</v>
      </c>
      <c r="F275" s="45">
        <v>1</v>
      </c>
      <c r="G275" s="126">
        <f t="shared" si="11"/>
        <v>12000000</v>
      </c>
      <c r="H275" s="35">
        <v>12000000</v>
      </c>
      <c r="I275" s="29">
        <f>H275-W275</f>
        <v>4800000</v>
      </c>
      <c r="J275" s="20">
        <v>1</v>
      </c>
      <c r="K275" s="22">
        <f>H275</f>
        <v>12000000</v>
      </c>
      <c r="L275" s="29">
        <f>I275</f>
        <v>4800000</v>
      </c>
      <c r="M275" s="30"/>
      <c r="N275" s="30"/>
      <c r="O275" s="30"/>
      <c r="P275" s="30"/>
      <c r="Q275" s="42"/>
      <c r="R275" s="19">
        <v>5</v>
      </c>
      <c r="S275" s="31">
        <f>100%/R275</f>
        <v>0.2</v>
      </c>
      <c r="T275" s="32">
        <f>H275/R275</f>
        <v>2400000</v>
      </c>
      <c r="U275" s="19">
        <f>2018-D275</f>
        <v>3</v>
      </c>
      <c r="V275" s="19"/>
      <c r="W275" s="33">
        <f>T275*U275</f>
        <v>7200000</v>
      </c>
      <c r="X275" s="26"/>
    </row>
    <row r="276" spans="1:247" ht="15" customHeight="1">
      <c r="A276" s="45">
        <f t="shared" si="10"/>
        <v>267</v>
      </c>
      <c r="B276" s="107" t="s">
        <v>97</v>
      </c>
      <c r="C276" s="19"/>
      <c r="D276" s="45">
        <v>2007</v>
      </c>
      <c r="E276" s="45" t="s">
        <v>533</v>
      </c>
      <c r="F276" s="45">
        <v>1</v>
      </c>
      <c r="G276" s="126">
        <f t="shared" si="11"/>
        <v>6500000</v>
      </c>
      <c r="H276" s="36">
        <v>6500000</v>
      </c>
      <c r="I276" s="29">
        <v>0</v>
      </c>
      <c r="J276" s="20">
        <v>1</v>
      </c>
      <c r="K276" s="22">
        <f>H276</f>
        <v>6500000</v>
      </c>
      <c r="L276" s="29">
        <f>I276</f>
        <v>0</v>
      </c>
      <c r="M276" s="30"/>
      <c r="N276" s="30"/>
      <c r="O276" s="30"/>
      <c r="P276" s="19"/>
      <c r="Q276" s="27"/>
      <c r="R276" s="19">
        <v>5</v>
      </c>
      <c r="S276" s="31">
        <f>100%/R276</f>
        <v>0.2</v>
      </c>
      <c r="T276" s="32">
        <f>H276/R276</f>
        <v>1300000</v>
      </c>
      <c r="U276" s="19">
        <f>2018-D276</f>
        <v>11</v>
      </c>
      <c r="V276" s="19">
        <v>0</v>
      </c>
      <c r="W276" s="33">
        <f>T276*U276</f>
        <v>14300000</v>
      </c>
      <c r="X276" s="26">
        <f>IF(I276&lt;0,0,I276)</f>
        <v>0</v>
      </c>
    </row>
    <row r="277" spans="1:247" ht="48">
      <c r="A277" s="45">
        <f t="shared" si="10"/>
        <v>268</v>
      </c>
      <c r="B277" s="108" t="s">
        <v>251</v>
      </c>
      <c r="C277" s="127" t="s">
        <v>541</v>
      </c>
      <c r="D277" s="45">
        <v>2016</v>
      </c>
      <c r="E277" s="45" t="s">
        <v>533</v>
      </c>
      <c r="F277" s="45">
        <v>2</v>
      </c>
      <c r="G277" s="126">
        <f t="shared" si="11"/>
        <v>15776116</v>
      </c>
      <c r="H277" s="36">
        <v>31552232</v>
      </c>
      <c r="I277" s="29">
        <f>H277-W277</f>
        <v>23664174</v>
      </c>
      <c r="J277" s="20">
        <f>F277</f>
        <v>2</v>
      </c>
      <c r="K277" s="40">
        <f>H277</f>
        <v>31552232</v>
      </c>
      <c r="L277" s="29">
        <f>I277</f>
        <v>23664174</v>
      </c>
      <c r="M277" s="30"/>
      <c r="N277" s="30"/>
      <c r="O277" s="30"/>
      <c r="P277" s="41"/>
      <c r="Q277" s="42" t="s">
        <v>522</v>
      </c>
      <c r="R277" s="19">
        <v>8</v>
      </c>
      <c r="S277" s="31">
        <f>100%/R277</f>
        <v>0.125</v>
      </c>
      <c r="T277" s="32">
        <f>H277/R277</f>
        <v>3944029</v>
      </c>
      <c r="U277" s="19">
        <f>2018-D277</f>
        <v>2</v>
      </c>
      <c r="V277" s="19"/>
      <c r="W277" s="33">
        <f>T277*U277</f>
        <v>7888058</v>
      </c>
      <c r="X277" s="26">
        <f>IF(I277&lt;0,0,I277)</f>
        <v>23664174</v>
      </c>
    </row>
    <row r="278" spans="1:247" ht="30" customHeight="1">
      <c r="A278" s="45">
        <f t="shared" si="10"/>
        <v>269</v>
      </c>
      <c r="B278" s="108" t="s">
        <v>252</v>
      </c>
      <c r="C278" s="127" t="s">
        <v>541</v>
      </c>
      <c r="D278" s="45">
        <v>2016</v>
      </c>
      <c r="E278" s="45" t="s">
        <v>533</v>
      </c>
      <c r="F278" s="45">
        <v>2</v>
      </c>
      <c r="G278" s="126">
        <f t="shared" si="11"/>
        <v>23301522</v>
      </c>
      <c r="H278" s="36">
        <v>46603044</v>
      </c>
      <c r="I278" s="29">
        <f>H278-W278</f>
        <v>34952283</v>
      </c>
      <c r="J278" s="20">
        <f>F278</f>
        <v>2</v>
      </c>
      <c r="K278" s="40">
        <f>H278</f>
        <v>46603044</v>
      </c>
      <c r="L278" s="29">
        <f>I278</f>
        <v>34952283</v>
      </c>
      <c r="M278" s="30"/>
      <c r="N278" s="30"/>
      <c r="O278" s="30"/>
      <c r="P278" s="41"/>
      <c r="Q278" s="42" t="s">
        <v>522</v>
      </c>
      <c r="R278" s="19">
        <v>8</v>
      </c>
      <c r="S278" s="31">
        <f>100%/R278</f>
        <v>0.125</v>
      </c>
      <c r="T278" s="32">
        <f>H278/R278</f>
        <v>5825380.5</v>
      </c>
      <c r="U278" s="19">
        <f>2018-D278</f>
        <v>2</v>
      </c>
      <c r="V278" s="19"/>
      <c r="W278" s="33">
        <f>T278*U278</f>
        <v>11650761</v>
      </c>
      <c r="X278" s="26">
        <f>IF(I278&lt;0,0,I278)</f>
        <v>34952283</v>
      </c>
    </row>
    <row r="279" spans="1:247" ht="30" customHeight="1">
      <c r="A279" s="45">
        <f t="shared" si="10"/>
        <v>270</v>
      </c>
      <c r="B279" s="108" t="s">
        <v>253</v>
      </c>
      <c r="C279" s="127" t="s">
        <v>541</v>
      </c>
      <c r="D279" s="45">
        <v>2016</v>
      </c>
      <c r="E279" s="45" t="s">
        <v>533</v>
      </c>
      <c r="F279" s="45">
        <v>2</v>
      </c>
      <c r="G279" s="126">
        <f t="shared" si="11"/>
        <v>15776117</v>
      </c>
      <c r="H279" s="36">
        <v>31552234</v>
      </c>
      <c r="I279" s="29">
        <f>H279-W279</f>
        <v>23664175.5</v>
      </c>
      <c r="J279" s="20">
        <f>F279</f>
        <v>2</v>
      </c>
      <c r="K279" s="40">
        <f>H279</f>
        <v>31552234</v>
      </c>
      <c r="L279" s="29">
        <f>I279</f>
        <v>23664175.5</v>
      </c>
      <c r="M279" s="30"/>
      <c r="N279" s="30"/>
      <c r="O279" s="30"/>
      <c r="P279" s="41"/>
      <c r="Q279" s="42" t="s">
        <v>522</v>
      </c>
      <c r="R279" s="19">
        <v>8</v>
      </c>
      <c r="S279" s="31">
        <f>100%/R279</f>
        <v>0.125</v>
      </c>
      <c r="T279" s="32">
        <f>H279/R279</f>
        <v>3944029.25</v>
      </c>
      <c r="U279" s="19">
        <f>2018-D279</f>
        <v>2</v>
      </c>
      <c r="V279" s="19"/>
      <c r="W279" s="33">
        <f>T279*U279</f>
        <v>7888058.5</v>
      </c>
      <c r="X279" s="26">
        <f>IF(I279&lt;0,0,I279)</f>
        <v>23664175.5</v>
      </c>
    </row>
    <row r="280" spans="1:247" ht="15" customHeight="1">
      <c r="A280" s="45">
        <f t="shared" si="10"/>
        <v>271</v>
      </c>
      <c r="B280" s="107" t="s">
        <v>254</v>
      </c>
      <c r="C280" s="19"/>
      <c r="D280" s="45">
        <v>2003</v>
      </c>
      <c r="E280" s="45" t="s">
        <v>533</v>
      </c>
      <c r="F280" s="45">
        <v>1</v>
      </c>
      <c r="G280" s="126">
        <f t="shared" si="11"/>
        <v>14000000</v>
      </c>
      <c r="H280" s="36">
        <v>14000000</v>
      </c>
      <c r="I280" s="29">
        <v>0</v>
      </c>
      <c r="J280" s="20">
        <v>1</v>
      </c>
      <c r="K280" s="40">
        <v>14000000</v>
      </c>
      <c r="L280" s="29">
        <f>I280</f>
        <v>0</v>
      </c>
      <c r="M280" s="30"/>
      <c r="N280" s="30"/>
      <c r="O280" s="30"/>
      <c r="P280" s="19"/>
      <c r="Q280" s="42"/>
      <c r="R280" s="19">
        <v>10</v>
      </c>
      <c r="S280" s="31">
        <f>100%/R280</f>
        <v>0.1</v>
      </c>
      <c r="T280" s="32">
        <f>H280/R280</f>
        <v>1400000</v>
      </c>
      <c r="U280" s="19">
        <f>2018-D280</f>
        <v>15</v>
      </c>
      <c r="V280" s="19"/>
      <c r="W280" s="33">
        <f>T280*U280</f>
        <v>21000000</v>
      </c>
      <c r="X280" s="26">
        <f>IF(I280&lt;0,0,I280)</f>
        <v>0</v>
      </c>
    </row>
    <row r="281" spans="1:247" ht="15" customHeight="1">
      <c r="A281" s="45">
        <f t="shared" si="10"/>
        <v>272</v>
      </c>
      <c r="B281" s="107" t="s">
        <v>255</v>
      </c>
      <c r="C281" s="19"/>
      <c r="D281" s="45">
        <v>2010</v>
      </c>
      <c r="E281" s="45" t="s">
        <v>533</v>
      </c>
      <c r="F281" s="45">
        <v>1</v>
      </c>
      <c r="G281" s="126">
        <f t="shared" si="11"/>
        <v>46000000</v>
      </c>
      <c r="H281" s="35">
        <v>46000000</v>
      </c>
      <c r="I281" s="29">
        <f>H281-W281</f>
        <v>9200000</v>
      </c>
      <c r="J281" s="20">
        <v>1</v>
      </c>
      <c r="K281" s="40">
        <v>46000000</v>
      </c>
      <c r="L281" s="29">
        <f>I281</f>
        <v>9200000</v>
      </c>
      <c r="M281" s="30"/>
      <c r="N281" s="30"/>
      <c r="O281" s="30"/>
      <c r="P281" s="19"/>
      <c r="Q281" s="42"/>
      <c r="R281" s="19">
        <v>10</v>
      </c>
      <c r="S281" s="31">
        <f>100%/R281</f>
        <v>0.1</v>
      </c>
      <c r="T281" s="32">
        <f>H281/R281</f>
        <v>4600000</v>
      </c>
      <c r="U281" s="19">
        <f>2018-D281</f>
        <v>8</v>
      </c>
      <c r="V281" s="19"/>
      <c r="W281" s="33">
        <f>T281*U281</f>
        <v>36800000</v>
      </c>
      <c r="X281" s="26">
        <f>IF(I281&lt;0,0,I281)</f>
        <v>9200000</v>
      </c>
    </row>
    <row r="282" spans="1:247" ht="15" customHeight="1">
      <c r="A282" s="45">
        <f t="shared" si="10"/>
        <v>273</v>
      </c>
      <c r="B282" s="107" t="s">
        <v>256</v>
      </c>
      <c r="C282" s="19"/>
      <c r="D282" s="45">
        <v>2009</v>
      </c>
      <c r="E282" s="45" t="s">
        <v>533</v>
      </c>
      <c r="F282" s="45">
        <v>12</v>
      </c>
      <c r="G282" s="126">
        <f t="shared" si="11"/>
        <v>7500000</v>
      </c>
      <c r="H282" s="36">
        <v>90000000</v>
      </c>
      <c r="I282" s="29">
        <f>H282-W282</f>
        <v>9000000</v>
      </c>
      <c r="J282" s="20">
        <v>1</v>
      </c>
      <c r="K282" s="40">
        <v>7500000</v>
      </c>
      <c r="L282" s="29">
        <f>I282</f>
        <v>9000000</v>
      </c>
      <c r="M282" s="30"/>
      <c r="N282" s="30"/>
      <c r="O282" s="30"/>
      <c r="P282" s="19"/>
      <c r="Q282" s="27"/>
      <c r="R282" s="19">
        <v>10</v>
      </c>
      <c r="S282" s="31">
        <f>100%/R282</f>
        <v>0.1</v>
      </c>
      <c r="T282" s="32">
        <f>H282/R282</f>
        <v>9000000</v>
      </c>
      <c r="U282" s="19">
        <f>2018-D282</f>
        <v>9</v>
      </c>
      <c r="V282" s="19"/>
      <c r="W282" s="33">
        <f>T282*U282</f>
        <v>81000000</v>
      </c>
      <c r="X282" s="26">
        <f>IF(I282&lt;0,0,I282)</f>
        <v>9000000</v>
      </c>
    </row>
    <row r="283" spans="1:247">
      <c r="A283" s="45">
        <f t="shared" si="10"/>
        <v>274</v>
      </c>
      <c r="B283" s="108" t="s">
        <v>257</v>
      </c>
      <c r="C283" s="39"/>
      <c r="D283" s="45">
        <v>2015</v>
      </c>
      <c r="E283" s="45" t="s">
        <v>533</v>
      </c>
      <c r="F283" s="45">
        <v>2</v>
      </c>
      <c r="G283" s="126">
        <f t="shared" si="11"/>
        <v>6050000</v>
      </c>
      <c r="H283" s="36">
        <v>12100000</v>
      </c>
      <c r="I283" s="29">
        <f>H283-W283</f>
        <v>8470000</v>
      </c>
      <c r="J283" s="20">
        <f>F283</f>
        <v>2</v>
      </c>
      <c r="K283" s="40">
        <f>H283</f>
        <v>12100000</v>
      </c>
      <c r="L283" s="29">
        <f>I283</f>
        <v>8470000</v>
      </c>
      <c r="M283" s="30"/>
      <c r="N283" s="30"/>
      <c r="O283" s="30"/>
      <c r="P283" s="41"/>
      <c r="Q283" s="42"/>
      <c r="R283" s="19">
        <v>10</v>
      </c>
      <c r="S283" s="31">
        <f>100%/R283</f>
        <v>0.1</v>
      </c>
      <c r="T283" s="32">
        <f>H283/R283</f>
        <v>1210000</v>
      </c>
      <c r="U283" s="19">
        <f>2018-D283</f>
        <v>3</v>
      </c>
      <c r="V283" s="19"/>
      <c r="W283" s="33">
        <f>T283*U283</f>
        <v>3630000</v>
      </c>
      <c r="X283" s="26">
        <f>IF(I283&lt;0,0,I283)</f>
        <v>8470000</v>
      </c>
    </row>
    <row r="284" spans="1:247" s="53" customFormat="1" ht="14.25" customHeight="1">
      <c r="A284" s="45">
        <f t="shared" si="10"/>
        <v>275</v>
      </c>
      <c r="B284" s="107" t="s">
        <v>258</v>
      </c>
      <c r="C284" s="57"/>
      <c r="D284" s="45">
        <v>2012</v>
      </c>
      <c r="E284" s="45" t="s">
        <v>533</v>
      </c>
      <c r="F284" s="75">
        <v>1</v>
      </c>
      <c r="G284" s="126">
        <f t="shared" si="11"/>
        <v>1079500000</v>
      </c>
      <c r="H284" s="21">
        <v>1079500000</v>
      </c>
      <c r="I284" s="29">
        <f>H284-W284</f>
        <v>431800000</v>
      </c>
      <c r="J284" s="57">
        <v>1</v>
      </c>
      <c r="K284" s="40">
        <v>1079500000</v>
      </c>
      <c r="L284" s="29">
        <f>I284</f>
        <v>431800000</v>
      </c>
      <c r="M284" s="37"/>
      <c r="N284" s="37"/>
      <c r="O284" s="37"/>
      <c r="P284" s="37"/>
      <c r="Q284" s="37"/>
      <c r="R284" s="20">
        <v>10</v>
      </c>
      <c r="S284" s="31">
        <f>100%/R284</f>
        <v>0.1</v>
      </c>
      <c r="T284" s="32">
        <f>H284/R284</f>
        <v>107950000</v>
      </c>
      <c r="U284" s="19">
        <f>2018-D284</f>
        <v>6</v>
      </c>
      <c r="V284" s="19"/>
      <c r="W284" s="33">
        <f>T284*U284</f>
        <v>647700000</v>
      </c>
      <c r="X284" s="26">
        <f>IF(I284&lt;0,0,I284)</f>
        <v>431800000</v>
      </c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</row>
    <row r="285" spans="1:247" s="53" customFormat="1" ht="14.25" customHeight="1">
      <c r="A285" s="45">
        <f t="shared" si="10"/>
        <v>276</v>
      </c>
      <c r="B285" s="107" t="s">
        <v>259</v>
      </c>
      <c r="C285" s="57"/>
      <c r="D285" s="45">
        <v>2012</v>
      </c>
      <c r="E285" s="45" t="s">
        <v>533</v>
      </c>
      <c r="F285" s="75">
        <v>1</v>
      </c>
      <c r="G285" s="126">
        <f t="shared" si="11"/>
        <v>767500000</v>
      </c>
      <c r="H285" s="21">
        <v>767500000</v>
      </c>
      <c r="I285" s="29">
        <f>H285-W285</f>
        <v>307000000</v>
      </c>
      <c r="J285" s="57">
        <v>1</v>
      </c>
      <c r="K285" s="40">
        <v>767500000</v>
      </c>
      <c r="L285" s="29">
        <f>I285</f>
        <v>307000000</v>
      </c>
      <c r="M285" s="37"/>
      <c r="N285" s="37"/>
      <c r="O285" s="37"/>
      <c r="P285" s="37"/>
      <c r="Q285" s="37"/>
      <c r="R285" s="20">
        <v>10</v>
      </c>
      <c r="S285" s="31">
        <f>100%/R285</f>
        <v>0.1</v>
      </c>
      <c r="T285" s="32">
        <f>H285/R285</f>
        <v>76750000</v>
      </c>
      <c r="U285" s="19">
        <f>2018-D285</f>
        <v>6</v>
      </c>
      <c r="V285" s="19"/>
      <c r="W285" s="33">
        <f>T285*U285</f>
        <v>460500000</v>
      </c>
      <c r="X285" s="26">
        <f>IF(I285&lt;0,0,I285)</f>
        <v>307000000</v>
      </c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</row>
    <row r="286" spans="1:247" s="53" customFormat="1">
      <c r="A286" s="45">
        <f t="shared" si="10"/>
        <v>277</v>
      </c>
      <c r="B286" s="107" t="s">
        <v>71</v>
      </c>
      <c r="C286" s="19"/>
      <c r="D286" s="45">
        <v>2008</v>
      </c>
      <c r="E286" s="45" t="s">
        <v>534</v>
      </c>
      <c r="F286" s="45">
        <v>48</v>
      </c>
      <c r="G286" s="126">
        <f t="shared" si="11"/>
        <v>8300000</v>
      </c>
      <c r="H286" s="36">
        <v>398400000</v>
      </c>
      <c r="I286" s="29">
        <v>0</v>
      </c>
      <c r="J286" s="20">
        <f>F286</f>
        <v>48</v>
      </c>
      <c r="K286" s="22">
        <f>H286</f>
        <v>398400000</v>
      </c>
      <c r="L286" s="29">
        <f>I286</f>
        <v>0</v>
      </c>
      <c r="M286" s="30"/>
      <c r="N286" s="30"/>
      <c r="O286" s="30"/>
      <c r="P286" s="30"/>
      <c r="Q286" s="42"/>
      <c r="R286" s="19">
        <v>5</v>
      </c>
      <c r="S286" s="31">
        <f>100%/R286</f>
        <v>0.2</v>
      </c>
      <c r="T286" s="32">
        <f>H286/R286</f>
        <v>79680000</v>
      </c>
      <c r="U286" s="19">
        <f>2018-D286</f>
        <v>10</v>
      </c>
      <c r="V286" s="19">
        <v>0</v>
      </c>
      <c r="W286" s="33">
        <f>T286*U286</f>
        <v>796800000</v>
      </c>
      <c r="X286" s="26">
        <f>IF(I286&lt;0,0,I286)</f>
        <v>0</v>
      </c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  <c r="CO286" s="26"/>
      <c r="CP286" s="26"/>
      <c r="CQ286" s="26"/>
      <c r="CR286" s="26"/>
      <c r="CS286" s="26"/>
      <c r="CT286" s="26"/>
      <c r="CU286" s="26"/>
      <c r="CV286" s="26"/>
      <c r="CW286" s="26"/>
      <c r="CX286" s="26"/>
      <c r="CY286" s="26"/>
      <c r="CZ286" s="26"/>
      <c r="DA286" s="26"/>
      <c r="DB286" s="26"/>
      <c r="DC286" s="26"/>
      <c r="DD286" s="26"/>
      <c r="DE286" s="26"/>
      <c r="DF286" s="26"/>
      <c r="DG286" s="26"/>
      <c r="DH286" s="26"/>
      <c r="DI286" s="26"/>
      <c r="DJ286" s="26"/>
      <c r="DK286" s="26"/>
      <c r="DL286" s="26"/>
      <c r="DM286" s="26"/>
      <c r="DN286" s="26"/>
      <c r="DO286" s="26"/>
      <c r="DP286" s="26"/>
      <c r="DQ286" s="26"/>
      <c r="DR286" s="26"/>
      <c r="DS286" s="26"/>
      <c r="DT286" s="26"/>
      <c r="DU286" s="26"/>
      <c r="DV286" s="26"/>
      <c r="DW286" s="26"/>
      <c r="DX286" s="26"/>
      <c r="DY286" s="26"/>
      <c r="DZ286" s="26"/>
      <c r="EA286" s="26"/>
      <c r="EB286" s="26"/>
      <c r="EC286" s="26"/>
      <c r="ED286" s="26"/>
      <c r="EE286" s="26"/>
      <c r="EF286" s="26"/>
      <c r="EG286" s="26"/>
      <c r="EH286" s="26"/>
      <c r="EI286" s="26"/>
      <c r="EJ286" s="26"/>
      <c r="EK286" s="26"/>
      <c r="EL286" s="26"/>
      <c r="EM286" s="26"/>
      <c r="EN286" s="26"/>
      <c r="EO286" s="26"/>
      <c r="EP286" s="26"/>
      <c r="EQ286" s="26"/>
      <c r="ER286" s="26"/>
      <c r="ES286" s="26"/>
      <c r="ET286" s="26"/>
      <c r="EU286" s="26"/>
      <c r="EV286" s="26"/>
      <c r="EW286" s="26"/>
      <c r="EX286" s="26"/>
      <c r="EY286" s="26"/>
      <c r="EZ286" s="26"/>
      <c r="FA286" s="26"/>
      <c r="FB286" s="26"/>
      <c r="FC286" s="26"/>
      <c r="FD286" s="26"/>
      <c r="FE286" s="26"/>
      <c r="FF286" s="26"/>
      <c r="FG286" s="26"/>
      <c r="FH286" s="26"/>
      <c r="FI286" s="26"/>
      <c r="FJ286" s="26"/>
      <c r="FK286" s="26"/>
      <c r="FL286" s="26"/>
      <c r="FM286" s="26"/>
      <c r="FN286" s="26"/>
      <c r="FO286" s="26"/>
      <c r="FP286" s="26"/>
      <c r="FQ286" s="26"/>
      <c r="FR286" s="26"/>
      <c r="FS286" s="26"/>
      <c r="FT286" s="26"/>
      <c r="FU286" s="26"/>
      <c r="FV286" s="26"/>
      <c r="FW286" s="26"/>
      <c r="FX286" s="26"/>
      <c r="FY286" s="26"/>
      <c r="FZ286" s="26"/>
      <c r="GA286" s="26"/>
      <c r="GB286" s="26"/>
      <c r="GC286" s="26"/>
      <c r="GD286" s="26"/>
      <c r="GE286" s="26"/>
      <c r="GF286" s="26"/>
      <c r="GG286" s="26"/>
      <c r="GH286" s="26"/>
      <c r="GI286" s="26"/>
      <c r="GJ286" s="26"/>
      <c r="GK286" s="26"/>
      <c r="GL286" s="26"/>
      <c r="GM286" s="26"/>
      <c r="GN286" s="26"/>
      <c r="GO286" s="26"/>
      <c r="GP286" s="26"/>
      <c r="GQ286" s="26"/>
      <c r="GR286" s="26"/>
      <c r="GS286" s="26"/>
      <c r="GT286" s="26"/>
      <c r="GU286" s="26"/>
      <c r="GV286" s="26"/>
      <c r="GW286" s="26"/>
      <c r="GX286" s="26"/>
      <c r="GY286" s="26"/>
      <c r="GZ286" s="26"/>
      <c r="HA286" s="26"/>
      <c r="HB286" s="26"/>
      <c r="HC286" s="26"/>
      <c r="HD286" s="26"/>
      <c r="HE286" s="26"/>
      <c r="HF286" s="26"/>
      <c r="HG286" s="26"/>
      <c r="HH286" s="26"/>
      <c r="HI286" s="26"/>
      <c r="HJ286" s="26"/>
      <c r="HK286" s="26"/>
      <c r="HL286" s="26"/>
      <c r="HM286" s="26"/>
      <c r="HN286" s="26"/>
      <c r="HO286" s="26"/>
      <c r="HP286" s="26"/>
      <c r="HQ286" s="26"/>
      <c r="HR286" s="26"/>
      <c r="HS286" s="26"/>
      <c r="HT286" s="26"/>
      <c r="HU286" s="26"/>
      <c r="HV286" s="26"/>
      <c r="HW286" s="26"/>
      <c r="HX286" s="26"/>
      <c r="HY286" s="26"/>
      <c r="HZ286" s="26"/>
      <c r="IA286" s="26"/>
      <c r="IB286" s="26"/>
      <c r="IC286" s="26"/>
      <c r="ID286" s="26"/>
      <c r="IE286" s="26"/>
      <c r="IF286" s="26"/>
      <c r="IG286" s="26"/>
      <c r="IH286" s="26"/>
      <c r="II286" s="26"/>
      <c r="IJ286" s="26"/>
      <c r="IK286" s="26"/>
      <c r="IL286" s="26"/>
      <c r="IM286" s="26"/>
    </row>
    <row r="287" spans="1:247">
      <c r="A287" s="45">
        <f t="shared" si="10"/>
        <v>278</v>
      </c>
      <c r="B287" s="107" t="s">
        <v>260</v>
      </c>
      <c r="C287" s="19"/>
      <c r="D287" s="45">
        <v>2015</v>
      </c>
      <c r="E287" s="45" t="s">
        <v>534</v>
      </c>
      <c r="F287" s="45">
        <v>26</v>
      </c>
      <c r="G287" s="126">
        <f t="shared" si="11"/>
        <v>15990700</v>
      </c>
      <c r="H287" s="36">
        <v>415758200</v>
      </c>
      <c r="I287" s="29">
        <f>H287-W287</f>
        <v>166303280</v>
      </c>
      <c r="J287" s="20">
        <f>F287</f>
        <v>26</v>
      </c>
      <c r="K287" s="22">
        <f>H287</f>
        <v>415758200</v>
      </c>
      <c r="L287" s="29">
        <f>I287</f>
        <v>166303280</v>
      </c>
      <c r="M287" s="30"/>
      <c r="N287" s="30"/>
      <c r="O287" s="30"/>
      <c r="P287" s="19"/>
      <c r="Q287" s="42"/>
      <c r="R287" s="19">
        <v>5</v>
      </c>
      <c r="S287" s="31">
        <f>100%/R287</f>
        <v>0.2</v>
      </c>
      <c r="T287" s="32">
        <f>H287/R287</f>
        <v>83151640</v>
      </c>
      <c r="U287" s="19">
        <f>2018-D287</f>
        <v>3</v>
      </c>
      <c r="V287" s="19">
        <v>0</v>
      </c>
      <c r="W287" s="33">
        <f>T287*U287</f>
        <v>249454920</v>
      </c>
      <c r="X287" s="26"/>
    </row>
    <row r="288" spans="1:247" ht="15" customHeight="1">
      <c r="A288" s="45">
        <f t="shared" si="10"/>
        <v>279</v>
      </c>
      <c r="B288" s="109" t="s">
        <v>73</v>
      </c>
      <c r="C288" s="20"/>
      <c r="D288" s="45">
        <v>2012</v>
      </c>
      <c r="E288" s="45" t="s">
        <v>534</v>
      </c>
      <c r="F288" s="45">
        <v>3</v>
      </c>
      <c r="G288" s="126">
        <f t="shared" si="11"/>
        <v>13335000</v>
      </c>
      <c r="H288" s="56">
        <v>40005000</v>
      </c>
      <c r="I288" s="29">
        <v>0</v>
      </c>
      <c r="J288" s="20">
        <f>F288</f>
        <v>3</v>
      </c>
      <c r="K288" s="29">
        <f>H288</f>
        <v>40005000</v>
      </c>
      <c r="L288" s="29">
        <f>I288</f>
        <v>0</v>
      </c>
      <c r="M288" s="37"/>
      <c r="N288" s="37"/>
      <c r="O288" s="37"/>
      <c r="P288" s="37"/>
      <c r="Q288" s="37"/>
      <c r="R288" s="20">
        <v>5</v>
      </c>
      <c r="S288" s="31">
        <f>100%/R288</f>
        <v>0.2</v>
      </c>
      <c r="T288" s="32">
        <f>H288/R288</f>
        <v>8001000</v>
      </c>
      <c r="U288" s="19">
        <f>2018-D288</f>
        <v>6</v>
      </c>
      <c r="V288" s="19"/>
      <c r="W288" s="33">
        <f>T288*U288</f>
        <v>48006000</v>
      </c>
      <c r="X288" s="26">
        <f>IF(I288&lt;0,0,I288)</f>
        <v>0</v>
      </c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</row>
    <row r="289" spans="1:247" ht="15" customHeight="1">
      <c r="A289" s="45">
        <f t="shared" si="10"/>
        <v>280</v>
      </c>
      <c r="B289" s="109" t="s">
        <v>73</v>
      </c>
      <c r="C289" s="20"/>
      <c r="D289" s="45">
        <v>2012</v>
      </c>
      <c r="E289" s="45" t="s">
        <v>534</v>
      </c>
      <c r="F289" s="45">
        <v>71</v>
      </c>
      <c r="G289" s="126">
        <f t="shared" si="11"/>
        <v>13335000</v>
      </c>
      <c r="H289" s="56">
        <v>946785000</v>
      </c>
      <c r="I289" s="29">
        <v>0</v>
      </c>
      <c r="J289" s="20">
        <f>F289</f>
        <v>71</v>
      </c>
      <c r="K289" s="22">
        <f>H289</f>
        <v>946785000</v>
      </c>
      <c r="L289" s="29">
        <f>I289</f>
        <v>0</v>
      </c>
      <c r="M289" s="37"/>
      <c r="N289" s="37"/>
      <c r="O289" s="37"/>
      <c r="P289" s="37"/>
      <c r="Q289" s="37"/>
      <c r="R289" s="20">
        <v>5</v>
      </c>
      <c r="S289" s="31">
        <f>100%/R289</f>
        <v>0.2</v>
      </c>
      <c r="T289" s="32">
        <f>H289/R289</f>
        <v>189357000</v>
      </c>
      <c r="U289" s="19">
        <f>2018-D289</f>
        <v>6</v>
      </c>
      <c r="V289" s="19"/>
      <c r="W289" s="33">
        <f>T289*U289</f>
        <v>1136142000</v>
      </c>
      <c r="X289" s="26">
        <f>IF(I289&lt;0,0,I289)</f>
        <v>0</v>
      </c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</row>
    <row r="290" spans="1:247" ht="31.5">
      <c r="A290" s="45">
        <f t="shared" si="10"/>
        <v>281</v>
      </c>
      <c r="B290" s="107" t="s">
        <v>261</v>
      </c>
      <c r="C290" s="19"/>
      <c r="D290" s="45">
        <v>2003</v>
      </c>
      <c r="E290" s="45" t="s">
        <v>534</v>
      </c>
      <c r="F290" s="45">
        <v>1</v>
      </c>
      <c r="G290" s="126">
        <f t="shared" si="11"/>
        <v>68350800</v>
      </c>
      <c r="H290" s="36">
        <v>68350800</v>
      </c>
      <c r="I290" s="29">
        <v>0</v>
      </c>
      <c r="J290" s="20">
        <f>F290</f>
        <v>1</v>
      </c>
      <c r="K290" s="22">
        <f>H290</f>
        <v>68350800</v>
      </c>
      <c r="L290" s="29">
        <f>I290</f>
        <v>0</v>
      </c>
      <c r="M290" s="30"/>
      <c r="N290" s="30"/>
      <c r="O290" s="30"/>
      <c r="P290" s="19"/>
      <c r="Q290" s="42"/>
      <c r="R290" s="19">
        <v>5</v>
      </c>
      <c r="S290" s="31">
        <f>100%/R290</f>
        <v>0.2</v>
      </c>
      <c r="T290" s="32">
        <f>H290/R290</f>
        <v>13670160</v>
      </c>
      <c r="U290" s="19">
        <f>2018-D290</f>
        <v>15</v>
      </c>
      <c r="V290" s="19">
        <v>0</v>
      </c>
      <c r="W290" s="33">
        <f>T290*U290</f>
        <v>205052400</v>
      </c>
      <c r="X290" s="26">
        <f>IF(I290&lt;0,0,I290)</f>
        <v>0</v>
      </c>
    </row>
    <row r="291" spans="1:247">
      <c r="A291" s="45">
        <f t="shared" si="10"/>
        <v>282</v>
      </c>
      <c r="B291" s="107" t="s">
        <v>74</v>
      </c>
      <c r="C291" s="19"/>
      <c r="D291" s="45">
        <v>2011</v>
      </c>
      <c r="E291" s="45" t="s">
        <v>534</v>
      </c>
      <c r="F291" s="45">
        <v>5</v>
      </c>
      <c r="G291" s="126">
        <f t="shared" si="11"/>
        <v>13750000</v>
      </c>
      <c r="H291" s="35">
        <v>68750000</v>
      </c>
      <c r="I291" s="29">
        <v>0</v>
      </c>
      <c r="J291" s="20">
        <f>F291</f>
        <v>5</v>
      </c>
      <c r="K291" s="22">
        <f>H291</f>
        <v>68750000</v>
      </c>
      <c r="L291" s="29">
        <f>I291</f>
        <v>0</v>
      </c>
      <c r="M291" s="30"/>
      <c r="N291" s="30"/>
      <c r="O291" s="30"/>
      <c r="P291" s="30"/>
      <c r="Q291" s="42"/>
      <c r="R291" s="19">
        <v>5</v>
      </c>
      <c r="S291" s="31">
        <f>100%/R291</f>
        <v>0.2</v>
      </c>
      <c r="T291" s="32">
        <f>H291/R291</f>
        <v>13750000</v>
      </c>
      <c r="U291" s="19">
        <f>2018-D291</f>
        <v>7</v>
      </c>
      <c r="V291" s="19"/>
      <c r="W291" s="33">
        <f>T291*U291</f>
        <v>96250000</v>
      </c>
      <c r="X291" s="26">
        <f>IF(I291&lt;0,0,I291)</f>
        <v>0</v>
      </c>
    </row>
    <row r="292" spans="1:247" ht="31.5">
      <c r="A292" s="45">
        <f t="shared" ref="A292:A355" si="12">+A291+1</f>
        <v>283</v>
      </c>
      <c r="B292" s="107" t="s">
        <v>262</v>
      </c>
      <c r="C292" s="19"/>
      <c r="D292" s="45">
        <v>2009</v>
      </c>
      <c r="E292" s="45" t="s">
        <v>534</v>
      </c>
      <c r="F292" s="45">
        <v>17</v>
      </c>
      <c r="G292" s="126">
        <f t="shared" si="11"/>
        <v>11697000</v>
      </c>
      <c r="H292" s="36">
        <v>198849000</v>
      </c>
      <c r="I292" s="29">
        <v>0</v>
      </c>
      <c r="J292" s="20">
        <f>F292</f>
        <v>17</v>
      </c>
      <c r="K292" s="22">
        <f>H292</f>
        <v>198849000</v>
      </c>
      <c r="L292" s="29">
        <f>I292</f>
        <v>0</v>
      </c>
      <c r="M292" s="30"/>
      <c r="N292" s="30"/>
      <c r="O292" s="30"/>
      <c r="P292" s="19"/>
      <c r="Q292" s="42"/>
      <c r="R292" s="19">
        <v>5</v>
      </c>
      <c r="S292" s="31">
        <f>100%/R292</f>
        <v>0.2</v>
      </c>
      <c r="T292" s="32">
        <f>H292/R292</f>
        <v>39769800</v>
      </c>
      <c r="U292" s="19">
        <f>2018-D292</f>
        <v>9</v>
      </c>
      <c r="V292" s="19">
        <v>0</v>
      </c>
      <c r="W292" s="33">
        <f>T292*U292</f>
        <v>357928200</v>
      </c>
      <c r="X292" s="26">
        <f>IF(I292&lt;0,0,I292)</f>
        <v>0</v>
      </c>
    </row>
    <row r="293" spans="1:247" s="53" customFormat="1">
      <c r="A293" s="45">
        <f t="shared" si="12"/>
        <v>284</v>
      </c>
      <c r="B293" s="107" t="s">
        <v>263</v>
      </c>
      <c r="C293" s="19"/>
      <c r="D293" s="45">
        <v>2007</v>
      </c>
      <c r="E293" s="45" t="s">
        <v>534</v>
      </c>
      <c r="F293" s="45">
        <v>2</v>
      </c>
      <c r="G293" s="126">
        <f t="shared" si="11"/>
        <v>9800000</v>
      </c>
      <c r="H293" s="36">
        <v>19600000</v>
      </c>
      <c r="I293" s="29">
        <v>0</v>
      </c>
      <c r="J293" s="20">
        <f>F293</f>
        <v>2</v>
      </c>
      <c r="K293" s="22">
        <f>H293</f>
        <v>19600000</v>
      </c>
      <c r="L293" s="29">
        <f>I293</f>
        <v>0</v>
      </c>
      <c r="M293" s="30"/>
      <c r="N293" s="30"/>
      <c r="O293" s="30"/>
      <c r="P293" s="19"/>
      <c r="Q293" s="42"/>
      <c r="R293" s="19">
        <v>5</v>
      </c>
      <c r="S293" s="31">
        <f>100%/R293</f>
        <v>0.2</v>
      </c>
      <c r="T293" s="32">
        <f>H293/R293</f>
        <v>3920000</v>
      </c>
      <c r="U293" s="19">
        <f>2018-D293</f>
        <v>11</v>
      </c>
      <c r="V293" s="19">
        <v>0</v>
      </c>
      <c r="W293" s="33">
        <f>T293*U293</f>
        <v>43120000</v>
      </c>
      <c r="X293" s="26">
        <f>IF(I293&lt;0,0,I293)</f>
        <v>0</v>
      </c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  <c r="CX293" s="26"/>
      <c r="CY293" s="26"/>
      <c r="CZ293" s="26"/>
      <c r="DA293" s="26"/>
      <c r="DB293" s="26"/>
      <c r="DC293" s="26"/>
      <c r="DD293" s="26"/>
      <c r="DE293" s="26"/>
      <c r="DF293" s="26"/>
      <c r="DG293" s="26"/>
      <c r="DH293" s="26"/>
      <c r="DI293" s="26"/>
      <c r="DJ293" s="26"/>
      <c r="DK293" s="26"/>
      <c r="DL293" s="26"/>
      <c r="DM293" s="26"/>
      <c r="DN293" s="26"/>
      <c r="DO293" s="26"/>
      <c r="DP293" s="26"/>
      <c r="DQ293" s="26"/>
      <c r="DR293" s="26"/>
      <c r="DS293" s="26"/>
      <c r="DT293" s="26"/>
      <c r="DU293" s="26"/>
      <c r="DV293" s="26"/>
      <c r="DW293" s="26"/>
      <c r="DX293" s="26"/>
      <c r="DY293" s="26"/>
      <c r="DZ293" s="26"/>
      <c r="EA293" s="26"/>
      <c r="EB293" s="26"/>
      <c r="EC293" s="26"/>
      <c r="ED293" s="26"/>
      <c r="EE293" s="26"/>
      <c r="EF293" s="26"/>
      <c r="EG293" s="26"/>
      <c r="EH293" s="26"/>
      <c r="EI293" s="26"/>
      <c r="EJ293" s="26"/>
      <c r="EK293" s="26"/>
      <c r="EL293" s="26"/>
      <c r="EM293" s="26"/>
      <c r="EN293" s="26"/>
      <c r="EO293" s="26"/>
      <c r="EP293" s="26"/>
      <c r="EQ293" s="26"/>
      <c r="ER293" s="26"/>
      <c r="ES293" s="26"/>
      <c r="ET293" s="26"/>
      <c r="EU293" s="26"/>
      <c r="EV293" s="26"/>
      <c r="EW293" s="26"/>
      <c r="EX293" s="26"/>
      <c r="EY293" s="26"/>
      <c r="EZ293" s="26"/>
      <c r="FA293" s="26"/>
      <c r="FB293" s="26"/>
      <c r="FC293" s="26"/>
      <c r="FD293" s="26"/>
      <c r="FE293" s="26"/>
      <c r="FF293" s="26"/>
      <c r="FG293" s="26"/>
      <c r="FH293" s="26"/>
      <c r="FI293" s="26"/>
      <c r="FJ293" s="26"/>
      <c r="FK293" s="26"/>
      <c r="FL293" s="26"/>
      <c r="FM293" s="26"/>
      <c r="FN293" s="26"/>
      <c r="FO293" s="26"/>
      <c r="FP293" s="26"/>
      <c r="FQ293" s="26"/>
      <c r="FR293" s="26"/>
      <c r="FS293" s="26"/>
      <c r="FT293" s="26"/>
      <c r="FU293" s="26"/>
      <c r="FV293" s="26"/>
      <c r="FW293" s="26"/>
      <c r="FX293" s="26"/>
      <c r="FY293" s="26"/>
      <c r="FZ293" s="26"/>
      <c r="GA293" s="26"/>
      <c r="GB293" s="26"/>
      <c r="GC293" s="26"/>
      <c r="GD293" s="26"/>
      <c r="GE293" s="26"/>
      <c r="GF293" s="26"/>
      <c r="GG293" s="26"/>
      <c r="GH293" s="26"/>
      <c r="GI293" s="26"/>
      <c r="GJ293" s="26"/>
      <c r="GK293" s="26"/>
      <c r="GL293" s="26"/>
      <c r="GM293" s="26"/>
      <c r="GN293" s="26"/>
      <c r="GO293" s="26"/>
      <c r="GP293" s="26"/>
      <c r="GQ293" s="26"/>
      <c r="GR293" s="26"/>
      <c r="GS293" s="26"/>
      <c r="GT293" s="26"/>
      <c r="GU293" s="26"/>
      <c r="GV293" s="26"/>
      <c r="GW293" s="26"/>
      <c r="GX293" s="26"/>
      <c r="GY293" s="26"/>
      <c r="GZ293" s="26"/>
      <c r="HA293" s="26"/>
      <c r="HB293" s="26"/>
      <c r="HC293" s="26"/>
      <c r="HD293" s="26"/>
      <c r="HE293" s="26"/>
      <c r="HF293" s="26"/>
      <c r="HG293" s="26"/>
      <c r="HH293" s="26"/>
      <c r="HI293" s="26"/>
      <c r="HJ293" s="26"/>
      <c r="HK293" s="26"/>
      <c r="HL293" s="26"/>
      <c r="HM293" s="26"/>
      <c r="HN293" s="26"/>
      <c r="HO293" s="26"/>
      <c r="HP293" s="26"/>
      <c r="HQ293" s="26"/>
      <c r="HR293" s="26"/>
      <c r="HS293" s="26"/>
      <c r="HT293" s="26"/>
      <c r="HU293" s="26"/>
      <c r="HV293" s="26"/>
      <c r="HW293" s="26"/>
      <c r="HX293" s="26"/>
      <c r="HY293" s="26"/>
      <c r="HZ293" s="26"/>
      <c r="IA293" s="26"/>
      <c r="IB293" s="26"/>
      <c r="IC293" s="26"/>
      <c r="ID293" s="26"/>
      <c r="IE293" s="26"/>
      <c r="IF293" s="26"/>
      <c r="IG293" s="26"/>
      <c r="IH293" s="26"/>
      <c r="II293" s="26"/>
      <c r="IJ293" s="26"/>
      <c r="IK293" s="26"/>
      <c r="IL293" s="26"/>
      <c r="IM293" s="26"/>
    </row>
    <row r="294" spans="1:247" s="53" customFormat="1">
      <c r="A294" s="45">
        <f t="shared" si="12"/>
        <v>285</v>
      </c>
      <c r="B294" s="107" t="s">
        <v>264</v>
      </c>
      <c r="C294" s="19"/>
      <c r="D294" s="45">
        <v>2007</v>
      </c>
      <c r="E294" s="45" t="s">
        <v>534</v>
      </c>
      <c r="F294" s="45">
        <v>7</v>
      </c>
      <c r="G294" s="126">
        <f t="shared" si="11"/>
        <v>10500000</v>
      </c>
      <c r="H294" s="36">
        <f>10500000*F294</f>
        <v>73500000</v>
      </c>
      <c r="I294" s="29">
        <v>0</v>
      </c>
      <c r="J294" s="20">
        <f>F294</f>
        <v>7</v>
      </c>
      <c r="K294" s="22">
        <f>H294</f>
        <v>73500000</v>
      </c>
      <c r="L294" s="29">
        <f>I294</f>
        <v>0</v>
      </c>
      <c r="M294" s="30"/>
      <c r="N294" s="30"/>
      <c r="O294" s="30"/>
      <c r="P294" s="19"/>
      <c r="Q294" s="42"/>
      <c r="R294" s="19">
        <v>5</v>
      </c>
      <c r="S294" s="31">
        <f>100%/R294</f>
        <v>0.2</v>
      </c>
      <c r="T294" s="32">
        <f>H294/R294</f>
        <v>14700000</v>
      </c>
      <c r="U294" s="19">
        <f>2018-D294</f>
        <v>11</v>
      </c>
      <c r="V294" s="19">
        <v>0</v>
      </c>
      <c r="W294" s="33">
        <f>T294*U294</f>
        <v>161700000</v>
      </c>
      <c r="X294" s="26">
        <f>IF(I294&lt;0,0,I294)</f>
        <v>0</v>
      </c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  <c r="CX294" s="26"/>
      <c r="CY294" s="26"/>
      <c r="CZ294" s="26"/>
      <c r="DA294" s="26"/>
      <c r="DB294" s="26"/>
      <c r="DC294" s="26"/>
      <c r="DD294" s="26"/>
      <c r="DE294" s="26"/>
      <c r="DF294" s="26"/>
      <c r="DG294" s="26"/>
      <c r="DH294" s="26"/>
      <c r="DI294" s="26"/>
      <c r="DJ294" s="26"/>
      <c r="DK294" s="26"/>
      <c r="DL294" s="26"/>
      <c r="DM294" s="26"/>
      <c r="DN294" s="26"/>
      <c r="DO294" s="26"/>
      <c r="DP294" s="26"/>
      <c r="DQ294" s="26"/>
      <c r="DR294" s="26"/>
      <c r="DS294" s="26"/>
      <c r="DT294" s="26"/>
      <c r="DU294" s="26"/>
      <c r="DV294" s="26"/>
      <c r="DW294" s="26"/>
      <c r="DX294" s="26"/>
      <c r="DY294" s="26"/>
      <c r="DZ294" s="26"/>
      <c r="EA294" s="26"/>
      <c r="EB294" s="26"/>
      <c r="EC294" s="26"/>
      <c r="ED294" s="26"/>
      <c r="EE294" s="26"/>
      <c r="EF294" s="26"/>
      <c r="EG294" s="26"/>
      <c r="EH294" s="26"/>
      <c r="EI294" s="26"/>
      <c r="EJ294" s="26"/>
      <c r="EK294" s="26"/>
      <c r="EL294" s="26"/>
      <c r="EM294" s="26"/>
      <c r="EN294" s="26"/>
      <c r="EO294" s="26"/>
      <c r="EP294" s="26"/>
      <c r="EQ294" s="26"/>
      <c r="ER294" s="26"/>
      <c r="ES294" s="26"/>
      <c r="ET294" s="26"/>
      <c r="EU294" s="26"/>
      <c r="EV294" s="26"/>
      <c r="EW294" s="26"/>
      <c r="EX294" s="26"/>
      <c r="EY294" s="26"/>
      <c r="EZ294" s="26"/>
      <c r="FA294" s="26"/>
      <c r="FB294" s="26"/>
      <c r="FC294" s="26"/>
      <c r="FD294" s="26"/>
      <c r="FE294" s="26"/>
      <c r="FF294" s="26"/>
      <c r="FG294" s="26"/>
      <c r="FH294" s="26"/>
      <c r="FI294" s="26"/>
      <c r="FJ294" s="26"/>
      <c r="FK294" s="26"/>
      <c r="FL294" s="26"/>
      <c r="FM294" s="26"/>
      <c r="FN294" s="26"/>
      <c r="FO294" s="26"/>
      <c r="FP294" s="26"/>
      <c r="FQ294" s="26"/>
      <c r="FR294" s="26"/>
      <c r="FS294" s="26"/>
      <c r="FT294" s="26"/>
      <c r="FU294" s="26"/>
      <c r="FV294" s="26"/>
      <c r="FW294" s="26"/>
      <c r="FX294" s="26"/>
      <c r="FY294" s="26"/>
      <c r="FZ294" s="26"/>
      <c r="GA294" s="26"/>
      <c r="GB294" s="26"/>
      <c r="GC294" s="26"/>
      <c r="GD294" s="26"/>
      <c r="GE294" s="26"/>
      <c r="GF294" s="26"/>
      <c r="GG294" s="26"/>
      <c r="GH294" s="26"/>
      <c r="GI294" s="26"/>
      <c r="GJ294" s="26"/>
      <c r="GK294" s="26"/>
      <c r="GL294" s="26"/>
      <c r="GM294" s="26"/>
      <c r="GN294" s="26"/>
      <c r="GO294" s="26"/>
      <c r="GP294" s="26"/>
      <c r="GQ294" s="26"/>
      <c r="GR294" s="26"/>
      <c r="GS294" s="26"/>
      <c r="GT294" s="26"/>
      <c r="GU294" s="26"/>
      <c r="GV294" s="26"/>
      <c r="GW294" s="26"/>
      <c r="GX294" s="26"/>
      <c r="GY294" s="26"/>
      <c r="GZ294" s="26"/>
      <c r="HA294" s="26"/>
      <c r="HB294" s="26"/>
      <c r="HC294" s="26"/>
      <c r="HD294" s="26"/>
      <c r="HE294" s="26"/>
      <c r="HF294" s="26"/>
      <c r="HG294" s="26"/>
      <c r="HH294" s="26"/>
      <c r="HI294" s="26"/>
      <c r="HJ294" s="26"/>
      <c r="HK294" s="26"/>
      <c r="HL294" s="26"/>
      <c r="HM294" s="26"/>
      <c r="HN294" s="26"/>
      <c r="HO294" s="26"/>
      <c r="HP294" s="26"/>
      <c r="HQ294" s="26"/>
      <c r="HR294" s="26"/>
      <c r="HS294" s="26"/>
      <c r="HT294" s="26"/>
      <c r="HU294" s="26"/>
      <c r="HV294" s="26"/>
      <c r="HW294" s="26"/>
      <c r="HX294" s="26"/>
      <c r="HY294" s="26"/>
      <c r="HZ294" s="26"/>
      <c r="IA294" s="26"/>
      <c r="IB294" s="26"/>
      <c r="IC294" s="26"/>
      <c r="ID294" s="26"/>
      <c r="IE294" s="26"/>
      <c r="IF294" s="26"/>
      <c r="IG294" s="26"/>
      <c r="IH294" s="26"/>
      <c r="II294" s="26"/>
      <c r="IJ294" s="26"/>
      <c r="IK294" s="26"/>
      <c r="IL294" s="26"/>
      <c r="IM294" s="26"/>
    </row>
    <row r="295" spans="1:247" s="53" customFormat="1">
      <c r="A295" s="45">
        <f t="shared" si="12"/>
        <v>286</v>
      </c>
      <c r="B295" s="107" t="s">
        <v>264</v>
      </c>
      <c r="C295" s="19"/>
      <c r="D295" s="45">
        <v>2008</v>
      </c>
      <c r="E295" s="45" t="s">
        <v>534</v>
      </c>
      <c r="F295" s="45">
        <v>15</v>
      </c>
      <c r="G295" s="126">
        <f t="shared" si="11"/>
        <v>9807000</v>
      </c>
      <c r="H295" s="36">
        <v>147105000</v>
      </c>
      <c r="I295" s="29">
        <v>0</v>
      </c>
      <c r="J295" s="20">
        <f>F295</f>
        <v>15</v>
      </c>
      <c r="K295" s="22">
        <f>H295</f>
        <v>147105000</v>
      </c>
      <c r="L295" s="29">
        <f>I295</f>
        <v>0</v>
      </c>
      <c r="M295" s="30"/>
      <c r="N295" s="30"/>
      <c r="O295" s="30"/>
      <c r="P295" s="19"/>
      <c r="Q295" s="42"/>
      <c r="R295" s="19">
        <v>5</v>
      </c>
      <c r="S295" s="31">
        <f>100%/R295</f>
        <v>0.2</v>
      </c>
      <c r="T295" s="32">
        <f>H295/R295</f>
        <v>29421000</v>
      </c>
      <c r="U295" s="19">
        <f>2018-D295</f>
        <v>10</v>
      </c>
      <c r="V295" s="19">
        <v>0</v>
      </c>
      <c r="W295" s="33">
        <f>T295*U295</f>
        <v>294210000</v>
      </c>
      <c r="X295" s="26">
        <f>IF(I295&lt;0,0,I295)</f>
        <v>0</v>
      </c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  <c r="CO295" s="26"/>
      <c r="CP295" s="26"/>
      <c r="CQ295" s="26"/>
      <c r="CR295" s="26"/>
      <c r="CS295" s="26"/>
      <c r="CT295" s="26"/>
      <c r="CU295" s="26"/>
      <c r="CV295" s="26"/>
      <c r="CW295" s="26"/>
      <c r="CX295" s="26"/>
      <c r="CY295" s="26"/>
      <c r="CZ295" s="26"/>
      <c r="DA295" s="26"/>
      <c r="DB295" s="26"/>
      <c r="DC295" s="26"/>
      <c r="DD295" s="26"/>
      <c r="DE295" s="26"/>
      <c r="DF295" s="26"/>
      <c r="DG295" s="26"/>
      <c r="DH295" s="26"/>
      <c r="DI295" s="26"/>
      <c r="DJ295" s="26"/>
      <c r="DK295" s="26"/>
      <c r="DL295" s="26"/>
      <c r="DM295" s="26"/>
      <c r="DN295" s="26"/>
      <c r="DO295" s="26"/>
      <c r="DP295" s="26"/>
      <c r="DQ295" s="26"/>
      <c r="DR295" s="26"/>
      <c r="DS295" s="26"/>
      <c r="DT295" s="26"/>
      <c r="DU295" s="26"/>
      <c r="DV295" s="26"/>
      <c r="DW295" s="26"/>
      <c r="DX295" s="26"/>
      <c r="DY295" s="26"/>
      <c r="DZ295" s="26"/>
      <c r="EA295" s="26"/>
      <c r="EB295" s="26"/>
      <c r="EC295" s="26"/>
      <c r="ED295" s="26"/>
      <c r="EE295" s="26"/>
      <c r="EF295" s="26"/>
      <c r="EG295" s="26"/>
      <c r="EH295" s="26"/>
      <c r="EI295" s="26"/>
      <c r="EJ295" s="26"/>
      <c r="EK295" s="26"/>
      <c r="EL295" s="26"/>
      <c r="EM295" s="26"/>
      <c r="EN295" s="26"/>
      <c r="EO295" s="26"/>
      <c r="EP295" s="26"/>
      <c r="EQ295" s="26"/>
      <c r="ER295" s="26"/>
      <c r="ES295" s="26"/>
      <c r="ET295" s="26"/>
      <c r="EU295" s="26"/>
      <c r="EV295" s="26"/>
      <c r="EW295" s="26"/>
      <c r="EX295" s="26"/>
      <c r="EY295" s="26"/>
      <c r="EZ295" s="26"/>
      <c r="FA295" s="26"/>
      <c r="FB295" s="26"/>
      <c r="FC295" s="26"/>
      <c r="FD295" s="26"/>
      <c r="FE295" s="26"/>
      <c r="FF295" s="26"/>
      <c r="FG295" s="26"/>
      <c r="FH295" s="26"/>
      <c r="FI295" s="26"/>
      <c r="FJ295" s="26"/>
      <c r="FK295" s="26"/>
      <c r="FL295" s="26"/>
      <c r="FM295" s="26"/>
      <c r="FN295" s="26"/>
      <c r="FO295" s="26"/>
      <c r="FP295" s="26"/>
      <c r="FQ295" s="26"/>
      <c r="FR295" s="26"/>
      <c r="FS295" s="26"/>
      <c r="FT295" s="26"/>
      <c r="FU295" s="26"/>
      <c r="FV295" s="26"/>
      <c r="FW295" s="26"/>
      <c r="FX295" s="26"/>
      <c r="FY295" s="26"/>
      <c r="FZ295" s="26"/>
      <c r="GA295" s="26"/>
      <c r="GB295" s="26"/>
      <c r="GC295" s="26"/>
      <c r="GD295" s="26"/>
      <c r="GE295" s="26"/>
      <c r="GF295" s="26"/>
      <c r="GG295" s="26"/>
      <c r="GH295" s="26"/>
      <c r="GI295" s="26"/>
      <c r="GJ295" s="26"/>
      <c r="GK295" s="26"/>
      <c r="GL295" s="26"/>
      <c r="GM295" s="26"/>
      <c r="GN295" s="26"/>
      <c r="GO295" s="26"/>
      <c r="GP295" s="26"/>
      <c r="GQ295" s="26"/>
      <c r="GR295" s="26"/>
      <c r="GS295" s="26"/>
      <c r="GT295" s="26"/>
      <c r="GU295" s="26"/>
      <c r="GV295" s="26"/>
      <c r="GW295" s="26"/>
      <c r="GX295" s="26"/>
      <c r="GY295" s="26"/>
      <c r="GZ295" s="26"/>
      <c r="HA295" s="26"/>
      <c r="HB295" s="26"/>
      <c r="HC295" s="26"/>
      <c r="HD295" s="26"/>
      <c r="HE295" s="26"/>
      <c r="HF295" s="26"/>
      <c r="HG295" s="26"/>
      <c r="HH295" s="26"/>
      <c r="HI295" s="26"/>
      <c r="HJ295" s="26"/>
      <c r="HK295" s="26"/>
      <c r="HL295" s="26"/>
      <c r="HM295" s="26"/>
      <c r="HN295" s="26"/>
      <c r="HO295" s="26"/>
      <c r="HP295" s="26"/>
      <c r="HQ295" s="26"/>
      <c r="HR295" s="26"/>
      <c r="HS295" s="26"/>
      <c r="HT295" s="26"/>
      <c r="HU295" s="26"/>
      <c r="HV295" s="26"/>
      <c r="HW295" s="26"/>
      <c r="HX295" s="26"/>
      <c r="HY295" s="26"/>
      <c r="HZ295" s="26"/>
      <c r="IA295" s="26"/>
      <c r="IB295" s="26"/>
      <c r="IC295" s="26"/>
      <c r="ID295" s="26"/>
      <c r="IE295" s="26"/>
      <c r="IF295" s="26"/>
      <c r="IG295" s="26"/>
      <c r="IH295" s="26"/>
      <c r="II295" s="26"/>
      <c r="IJ295" s="26"/>
      <c r="IK295" s="26"/>
      <c r="IL295" s="26"/>
      <c r="IM295" s="26"/>
    </row>
    <row r="296" spans="1:247" s="53" customFormat="1" ht="15" customHeight="1">
      <c r="A296" s="45">
        <f t="shared" si="12"/>
        <v>287</v>
      </c>
      <c r="B296" s="109" t="s">
        <v>265</v>
      </c>
      <c r="C296" s="20"/>
      <c r="D296" s="45">
        <v>2015</v>
      </c>
      <c r="E296" s="45" t="s">
        <v>533</v>
      </c>
      <c r="F296" s="45">
        <v>1</v>
      </c>
      <c r="G296" s="126">
        <f t="shared" si="11"/>
        <v>17260000</v>
      </c>
      <c r="H296" s="56">
        <v>17260000</v>
      </c>
      <c r="I296" s="29">
        <f>H296-W296</f>
        <v>6904000</v>
      </c>
      <c r="J296" s="20">
        <f>F296</f>
        <v>1</v>
      </c>
      <c r="K296" s="29">
        <f>H296</f>
        <v>17260000</v>
      </c>
      <c r="L296" s="29">
        <f>I296</f>
        <v>6904000</v>
      </c>
      <c r="M296" s="37"/>
      <c r="N296" s="37"/>
      <c r="O296" s="37"/>
      <c r="P296" s="37"/>
      <c r="Q296" s="37"/>
      <c r="R296" s="20">
        <v>5</v>
      </c>
      <c r="S296" s="31">
        <f>100%/R296</f>
        <v>0.2</v>
      </c>
      <c r="T296" s="32">
        <f>H296/R296</f>
        <v>3452000</v>
      </c>
      <c r="U296" s="19">
        <f>2018-D296</f>
        <v>3</v>
      </c>
      <c r="V296" s="19"/>
      <c r="W296" s="33">
        <f>T296*U296</f>
        <v>10356000</v>
      </c>
      <c r="X296" s="2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</row>
    <row r="297" spans="1:247" s="53" customFormat="1" ht="31.5">
      <c r="A297" s="45">
        <f t="shared" si="12"/>
        <v>288</v>
      </c>
      <c r="B297" s="107" t="s">
        <v>266</v>
      </c>
      <c r="C297" s="39"/>
      <c r="D297" s="45">
        <v>2009</v>
      </c>
      <c r="E297" s="45" t="s">
        <v>533</v>
      </c>
      <c r="F297" s="45">
        <v>2</v>
      </c>
      <c r="G297" s="126">
        <f t="shared" si="11"/>
        <v>7500000</v>
      </c>
      <c r="H297" s="36">
        <v>15000000</v>
      </c>
      <c r="I297" s="29">
        <f>H297-W297</f>
        <v>1500000</v>
      </c>
      <c r="J297" s="20">
        <v>1</v>
      </c>
      <c r="K297" s="22">
        <f>H297</f>
        <v>15000000</v>
      </c>
      <c r="L297" s="29">
        <f>I297</f>
        <v>1500000</v>
      </c>
      <c r="M297" s="30"/>
      <c r="N297" s="30"/>
      <c r="O297" s="30"/>
      <c r="P297" s="41"/>
      <c r="Q297" s="42"/>
      <c r="R297" s="19">
        <v>10</v>
      </c>
      <c r="S297" s="31">
        <f>100%/R297</f>
        <v>0.1</v>
      </c>
      <c r="T297" s="32">
        <f>H297/R297</f>
        <v>1500000</v>
      </c>
      <c r="U297" s="19">
        <f>2018-D297</f>
        <v>9</v>
      </c>
      <c r="V297" s="19"/>
      <c r="W297" s="33">
        <f>T297*U297</f>
        <v>13500000</v>
      </c>
      <c r="X297" s="26">
        <f>IF(I297&lt;0,0,I297)</f>
        <v>1500000</v>
      </c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  <c r="CO297" s="26"/>
      <c r="CP297" s="26"/>
      <c r="CQ297" s="26"/>
      <c r="CR297" s="26"/>
      <c r="CS297" s="26"/>
      <c r="CT297" s="26"/>
      <c r="CU297" s="26"/>
      <c r="CV297" s="26"/>
      <c r="CW297" s="26"/>
      <c r="CX297" s="26"/>
      <c r="CY297" s="26"/>
      <c r="CZ297" s="26"/>
      <c r="DA297" s="26"/>
      <c r="DB297" s="26"/>
      <c r="DC297" s="26"/>
      <c r="DD297" s="26"/>
      <c r="DE297" s="26"/>
      <c r="DF297" s="26"/>
      <c r="DG297" s="26"/>
      <c r="DH297" s="26"/>
      <c r="DI297" s="26"/>
      <c r="DJ297" s="26"/>
      <c r="DK297" s="26"/>
      <c r="DL297" s="26"/>
      <c r="DM297" s="26"/>
      <c r="DN297" s="26"/>
      <c r="DO297" s="26"/>
      <c r="DP297" s="26"/>
      <c r="DQ297" s="26"/>
      <c r="DR297" s="26"/>
      <c r="DS297" s="26"/>
      <c r="DT297" s="26"/>
      <c r="DU297" s="26"/>
      <c r="DV297" s="26"/>
      <c r="DW297" s="26"/>
      <c r="DX297" s="26"/>
      <c r="DY297" s="26"/>
      <c r="DZ297" s="26"/>
      <c r="EA297" s="26"/>
      <c r="EB297" s="26"/>
      <c r="EC297" s="26"/>
      <c r="ED297" s="26"/>
      <c r="EE297" s="26"/>
      <c r="EF297" s="26"/>
      <c r="EG297" s="26"/>
      <c r="EH297" s="26"/>
      <c r="EI297" s="26"/>
      <c r="EJ297" s="26"/>
      <c r="EK297" s="26"/>
      <c r="EL297" s="26"/>
      <c r="EM297" s="26"/>
      <c r="EN297" s="26"/>
      <c r="EO297" s="26"/>
      <c r="EP297" s="26"/>
      <c r="EQ297" s="26"/>
      <c r="ER297" s="26"/>
      <c r="ES297" s="26"/>
      <c r="ET297" s="26"/>
      <c r="EU297" s="26"/>
      <c r="EV297" s="26"/>
      <c r="EW297" s="26"/>
      <c r="EX297" s="26"/>
      <c r="EY297" s="26"/>
      <c r="EZ297" s="26"/>
      <c r="FA297" s="26"/>
      <c r="FB297" s="26"/>
      <c r="FC297" s="26"/>
      <c r="FD297" s="26"/>
      <c r="FE297" s="26"/>
      <c r="FF297" s="26"/>
      <c r="FG297" s="26"/>
      <c r="FH297" s="26"/>
      <c r="FI297" s="26"/>
      <c r="FJ297" s="26"/>
      <c r="FK297" s="26"/>
      <c r="FL297" s="26"/>
      <c r="FM297" s="26"/>
      <c r="FN297" s="26"/>
      <c r="FO297" s="26"/>
      <c r="FP297" s="26"/>
      <c r="FQ297" s="26"/>
      <c r="FR297" s="26"/>
      <c r="FS297" s="26"/>
      <c r="FT297" s="26"/>
      <c r="FU297" s="26"/>
      <c r="FV297" s="26"/>
      <c r="FW297" s="26"/>
      <c r="FX297" s="26"/>
      <c r="FY297" s="26"/>
      <c r="FZ297" s="26"/>
      <c r="GA297" s="26"/>
      <c r="GB297" s="26"/>
      <c r="GC297" s="26"/>
      <c r="GD297" s="26"/>
      <c r="GE297" s="26"/>
      <c r="GF297" s="26"/>
      <c r="GG297" s="26"/>
      <c r="GH297" s="26"/>
      <c r="GI297" s="26"/>
      <c r="GJ297" s="26"/>
      <c r="GK297" s="26"/>
      <c r="GL297" s="26"/>
      <c r="GM297" s="26"/>
      <c r="GN297" s="26"/>
      <c r="GO297" s="26"/>
      <c r="GP297" s="26"/>
      <c r="GQ297" s="26"/>
      <c r="GR297" s="26"/>
      <c r="GS297" s="26"/>
      <c r="GT297" s="26"/>
      <c r="GU297" s="26"/>
      <c r="GV297" s="26"/>
      <c r="GW297" s="26"/>
      <c r="GX297" s="26"/>
      <c r="GY297" s="26"/>
      <c r="GZ297" s="26"/>
      <c r="HA297" s="26"/>
      <c r="HB297" s="26"/>
      <c r="HC297" s="26"/>
      <c r="HD297" s="26"/>
      <c r="HE297" s="26"/>
      <c r="HF297" s="26"/>
      <c r="HG297" s="26"/>
      <c r="HH297" s="26"/>
      <c r="HI297" s="26"/>
      <c r="HJ297" s="26"/>
      <c r="HK297" s="26"/>
      <c r="HL297" s="26"/>
      <c r="HM297" s="26"/>
      <c r="HN297" s="26"/>
      <c r="HO297" s="26"/>
      <c r="HP297" s="26"/>
      <c r="HQ297" s="26"/>
      <c r="HR297" s="26"/>
      <c r="HS297" s="26"/>
      <c r="HT297" s="26"/>
      <c r="HU297" s="26"/>
      <c r="HV297" s="26"/>
      <c r="HW297" s="26"/>
      <c r="HX297" s="26"/>
      <c r="HY297" s="26"/>
      <c r="HZ297" s="26"/>
      <c r="IA297" s="26"/>
      <c r="IB297" s="26"/>
      <c r="IC297" s="26"/>
      <c r="ID297" s="26"/>
      <c r="IE297" s="26"/>
      <c r="IF297" s="26"/>
      <c r="IG297" s="26"/>
      <c r="IH297" s="26"/>
      <c r="II297" s="26"/>
      <c r="IJ297" s="26"/>
      <c r="IK297" s="26"/>
      <c r="IL297" s="26"/>
      <c r="IM297" s="26"/>
    </row>
    <row r="298" spans="1:247" s="53" customFormat="1">
      <c r="A298" s="45">
        <f t="shared" si="12"/>
        <v>289</v>
      </c>
      <c r="B298" s="107" t="s">
        <v>267</v>
      </c>
      <c r="C298" s="39"/>
      <c r="D298" s="45">
        <v>2010</v>
      </c>
      <c r="E298" s="45" t="s">
        <v>533</v>
      </c>
      <c r="F298" s="45">
        <v>5</v>
      </c>
      <c r="G298" s="126">
        <f t="shared" si="11"/>
        <v>17000000</v>
      </c>
      <c r="H298" s="36">
        <v>85000000</v>
      </c>
      <c r="I298" s="29">
        <f>H298-W298</f>
        <v>17000000</v>
      </c>
      <c r="J298" s="20">
        <v>1</v>
      </c>
      <c r="K298" s="22">
        <f>H298</f>
        <v>85000000</v>
      </c>
      <c r="L298" s="29">
        <f>I298</f>
        <v>17000000</v>
      </c>
      <c r="M298" s="30"/>
      <c r="N298" s="30"/>
      <c r="O298" s="30"/>
      <c r="P298" s="41"/>
      <c r="Q298" s="27"/>
      <c r="R298" s="19">
        <v>10</v>
      </c>
      <c r="S298" s="31">
        <f>100%/R298</f>
        <v>0.1</v>
      </c>
      <c r="T298" s="32">
        <f>H298/R298</f>
        <v>8500000</v>
      </c>
      <c r="U298" s="19">
        <f>2018-D298</f>
        <v>8</v>
      </c>
      <c r="V298" s="19"/>
      <c r="W298" s="33">
        <f>T298*U298</f>
        <v>68000000</v>
      </c>
      <c r="X298" s="26">
        <f>IF(I298&lt;0,0,I298)</f>
        <v>17000000</v>
      </c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  <c r="CX298" s="26"/>
      <c r="CY298" s="26"/>
      <c r="CZ298" s="26"/>
      <c r="DA298" s="26"/>
      <c r="DB298" s="26"/>
      <c r="DC298" s="26"/>
      <c r="DD298" s="26"/>
      <c r="DE298" s="26"/>
      <c r="DF298" s="26"/>
      <c r="DG298" s="26"/>
      <c r="DH298" s="26"/>
      <c r="DI298" s="26"/>
      <c r="DJ298" s="26"/>
      <c r="DK298" s="26"/>
      <c r="DL298" s="26"/>
      <c r="DM298" s="26"/>
      <c r="DN298" s="26"/>
      <c r="DO298" s="26"/>
      <c r="DP298" s="26"/>
      <c r="DQ298" s="26"/>
      <c r="DR298" s="26"/>
      <c r="DS298" s="26"/>
      <c r="DT298" s="26"/>
      <c r="DU298" s="26"/>
      <c r="DV298" s="26"/>
      <c r="DW298" s="26"/>
      <c r="DX298" s="26"/>
      <c r="DY298" s="26"/>
      <c r="DZ298" s="26"/>
      <c r="EA298" s="26"/>
      <c r="EB298" s="26"/>
      <c r="EC298" s="26"/>
      <c r="ED298" s="26"/>
      <c r="EE298" s="26"/>
      <c r="EF298" s="26"/>
      <c r="EG298" s="26"/>
      <c r="EH298" s="26"/>
      <c r="EI298" s="26"/>
      <c r="EJ298" s="26"/>
      <c r="EK298" s="26"/>
      <c r="EL298" s="26"/>
      <c r="EM298" s="26"/>
      <c r="EN298" s="26"/>
      <c r="EO298" s="26"/>
      <c r="EP298" s="26"/>
      <c r="EQ298" s="26"/>
      <c r="ER298" s="26"/>
      <c r="ES298" s="26"/>
      <c r="ET298" s="26"/>
      <c r="EU298" s="26"/>
      <c r="EV298" s="26"/>
      <c r="EW298" s="26"/>
      <c r="EX298" s="26"/>
      <c r="EY298" s="26"/>
      <c r="EZ298" s="26"/>
      <c r="FA298" s="26"/>
      <c r="FB298" s="26"/>
      <c r="FC298" s="26"/>
      <c r="FD298" s="26"/>
      <c r="FE298" s="26"/>
      <c r="FF298" s="26"/>
      <c r="FG298" s="26"/>
      <c r="FH298" s="26"/>
      <c r="FI298" s="26"/>
      <c r="FJ298" s="26"/>
      <c r="FK298" s="26"/>
      <c r="FL298" s="26"/>
      <c r="FM298" s="26"/>
      <c r="FN298" s="26"/>
      <c r="FO298" s="26"/>
      <c r="FP298" s="26"/>
      <c r="FQ298" s="26"/>
      <c r="FR298" s="26"/>
      <c r="FS298" s="26"/>
      <c r="FT298" s="26"/>
      <c r="FU298" s="26"/>
      <c r="FV298" s="26"/>
      <c r="FW298" s="26"/>
      <c r="FX298" s="26"/>
      <c r="FY298" s="26"/>
      <c r="FZ298" s="26"/>
      <c r="GA298" s="26"/>
      <c r="GB298" s="26"/>
      <c r="GC298" s="26"/>
      <c r="GD298" s="26"/>
      <c r="GE298" s="26"/>
      <c r="GF298" s="26"/>
      <c r="GG298" s="26"/>
      <c r="GH298" s="26"/>
      <c r="GI298" s="26"/>
      <c r="GJ298" s="26"/>
      <c r="GK298" s="26"/>
      <c r="GL298" s="26"/>
      <c r="GM298" s="26"/>
      <c r="GN298" s="26"/>
      <c r="GO298" s="26"/>
      <c r="GP298" s="26"/>
      <c r="GQ298" s="26"/>
      <c r="GR298" s="26"/>
      <c r="GS298" s="26"/>
      <c r="GT298" s="26"/>
      <c r="GU298" s="26"/>
      <c r="GV298" s="26"/>
      <c r="GW298" s="26"/>
      <c r="GX298" s="26"/>
      <c r="GY298" s="26"/>
      <c r="GZ298" s="26"/>
      <c r="HA298" s="26"/>
      <c r="HB298" s="26"/>
      <c r="HC298" s="26"/>
      <c r="HD298" s="26"/>
      <c r="HE298" s="26"/>
      <c r="HF298" s="26"/>
      <c r="HG298" s="26"/>
      <c r="HH298" s="26"/>
      <c r="HI298" s="26"/>
      <c r="HJ298" s="26"/>
      <c r="HK298" s="26"/>
      <c r="HL298" s="26"/>
      <c r="HM298" s="26"/>
      <c r="HN298" s="26"/>
      <c r="HO298" s="26"/>
      <c r="HP298" s="26"/>
      <c r="HQ298" s="26"/>
      <c r="HR298" s="26"/>
      <c r="HS298" s="26"/>
      <c r="HT298" s="26"/>
      <c r="HU298" s="26"/>
      <c r="HV298" s="26"/>
      <c r="HW298" s="26"/>
      <c r="HX298" s="26"/>
      <c r="HY298" s="26"/>
      <c r="HZ298" s="26"/>
      <c r="IA298" s="26"/>
      <c r="IB298" s="26"/>
      <c r="IC298" s="26"/>
      <c r="ID298" s="26"/>
      <c r="IE298" s="26"/>
      <c r="IF298" s="26"/>
      <c r="IG298" s="26"/>
      <c r="IH298" s="26"/>
      <c r="II298" s="26"/>
      <c r="IJ298" s="26"/>
      <c r="IK298" s="26"/>
      <c r="IL298" s="26"/>
      <c r="IM298" s="26"/>
    </row>
    <row r="299" spans="1:247" s="53" customFormat="1" ht="31.5">
      <c r="A299" s="45">
        <f t="shared" si="12"/>
        <v>290</v>
      </c>
      <c r="B299" s="107" t="s">
        <v>268</v>
      </c>
      <c r="C299" s="39"/>
      <c r="D299" s="45">
        <v>2010</v>
      </c>
      <c r="E299" s="45" t="s">
        <v>533</v>
      </c>
      <c r="F299" s="45">
        <v>6</v>
      </c>
      <c r="G299" s="126">
        <f t="shared" si="11"/>
        <v>14500000</v>
      </c>
      <c r="H299" s="36">
        <v>87000000</v>
      </c>
      <c r="I299" s="29">
        <f>H299-W299</f>
        <v>17400000</v>
      </c>
      <c r="J299" s="20">
        <v>1</v>
      </c>
      <c r="K299" s="22">
        <f>H299</f>
        <v>87000000</v>
      </c>
      <c r="L299" s="29">
        <f>I299</f>
        <v>17400000</v>
      </c>
      <c r="M299" s="30"/>
      <c r="N299" s="30"/>
      <c r="O299" s="30"/>
      <c r="P299" s="41"/>
      <c r="Q299" s="42"/>
      <c r="R299" s="19">
        <v>10</v>
      </c>
      <c r="S299" s="31">
        <f>100%/R299</f>
        <v>0.1</v>
      </c>
      <c r="T299" s="32">
        <f>H299/R299</f>
        <v>8700000</v>
      </c>
      <c r="U299" s="19">
        <f>2018-D299</f>
        <v>8</v>
      </c>
      <c r="V299" s="19"/>
      <c r="W299" s="33">
        <f>T299*U299</f>
        <v>69600000</v>
      </c>
      <c r="X299" s="26">
        <f>IF(I299&lt;0,0,I299)</f>
        <v>17400000</v>
      </c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  <c r="CO299" s="26"/>
      <c r="CP299" s="26"/>
      <c r="CQ299" s="26"/>
      <c r="CR299" s="26"/>
      <c r="CS299" s="26"/>
      <c r="CT299" s="26"/>
      <c r="CU299" s="26"/>
      <c r="CV299" s="26"/>
      <c r="CW299" s="26"/>
      <c r="CX299" s="26"/>
      <c r="CY299" s="26"/>
      <c r="CZ299" s="26"/>
      <c r="DA299" s="26"/>
      <c r="DB299" s="26"/>
      <c r="DC299" s="26"/>
      <c r="DD299" s="26"/>
      <c r="DE299" s="26"/>
      <c r="DF299" s="26"/>
      <c r="DG299" s="26"/>
      <c r="DH299" s="26"/>
      <c r="DI299" s="26"/>
      <c r="DJ299" s="26"/>
      <c r="DK299" s="26"/>
      <c r="DL299" s="26"/>
      <c r="DM299" s="26"/>
      <c r="DN299" s="26"/>
      <c r="DO299" s="26"/>
      <c r="DP299" s="26"/>
      <c r="DQ299" s="26"/>
      <c r="DR299" s="26"/>
      <c r="DS299" s="26"/>
      <c r="DT299" s="26"/>
      <c r="DU299" s="26"/>
      <c r="DV299" s="26"/>
      <c r="DW299" s="26"/>
      <c r="DX299" s="26"/>
      <c r="DY299" s="26"/>
      <c r="DZ299" s="26"/>
      <c r="EA299" s="26"/>
      <c r="EB299" s="26"/>
      <c r="EC299" s="26"/>
      <c r="ED299" s="26"/>
      <c r="EE299" s="26"/>
      <c r="EF299" s="26"/>
      <c r="EG299" s="26"/>
      <c r="EH299" s="26"/>
      <c r="EI299" s="26"/>
      <c r="EJ299" s="26"/>
      <c r="EK299" s="26"/>
      <c r="EL299" s="26"/>
      <c r="EM299" s="26"/>
      <c r="EN299" s="26"/>
      <c r="EO299" s="26"/>
      <c r="EP299" s="26"/>
      <c r="EQ299" s="26"/>
      <c r="ER299" s="26"/>
      <c r="ES299" s="26"/>
      <c r="ET299" s="26"/>
      <c r="EU299" s="26"/>
      <c r="EV299" s="26"/>
      <c r="EW299" s="26"/>
      <c r="EX299" s="26"/>
      <c r="EY299" s="26"/>
      <c r="EZ299" s="26"/>
      <c r="FA299" s="26"/>
      <c r="FB299" s="26"/>
      <c r="FC299" s="26"/>
      <c r="FD299" s="26"/>
      <c r="FE299" s="26"/>
      <c r="FF299" s="26"/>
      <c r="FG299" s="26"/>
      <c r="FH299" s="26"/>
      <c r="FI299" s="26"/>
      <c r="FJ299" s="26"/>
      <c r="FK299" s="26"/>
      <c r="FL299" s="26"/>
      <c r="FM299" s="26"/>
      <c r="FN299" s="26"/>
      <c r="FO299" s="26"/>
      <c r="FP299" s="26"/>
      <c r="FQ299" s="26"/>
      <c r="FR299" s="26"/>
      <c r="FS299" s="26"/>
      <c r="FT299" s="26"/>
      <c r="FU299" s="26"/>
      <c r="FV299" s="26"/>
      <c r="FW299" s="26"/>
      <c r="FX299" s="26"/>
      <c r="FY299" s="26"/>
      <c r="FZ299" s="26"/>
      <c r="GA299" s="26"/>
      <c r="GB299" s="26"/>
      <c r="GC299" s="26"/>
      <c r="GD299" s="26"/>
      <c r="GE299" s="26"/>
      <c r="GF299" s="26"/>
      <c r="GG299" s="26"/>
      <c r="GH299" s="26"/>
      <c r="GI299" s="26"/>
      <c r="GJ299" s="26"/>
      <c r="GK299" s="26"/>
      <c r="GL299" s="26"/>
      <c r="GM299" s="26"/>
      <c r="GN299" s="26"/>
      <c r="GO299" s="26"/>
      <c r="GP299" s="26"/>
      <c r="GQ299" s="26"/>
      <c r="GR299" s="26"/>
      <c r="GS299" s="26"/>
      <c r="GT299" s="26"/>
      <c r="GU299" s="26"/>
      <c r="GV299" s="26"/>
      <c r="GW299" s="26"/>
      <c r="GX299" s="26"/>
      <c r="GY299" s="26"/>
      <c r="GZ299" s="26"/>
      <c r="HA299" s="26"/>
      <c r="HB299" s="26"/>
      <c r="HC299" s="26"/>
      <c r="HD299" s="26"/>
      <c r="HE299" s="26"/>
      <c r="HF299" s="26"/>
      <c r="HG299" s="26"/>
      <c r="HH299" s="26"/>
      <c r="HI299" s="26"/>
      <c r="HJ299" s="26"/>
      <c r="HK299" s="26"/>
      <c r="HL299" s="26"/>
      <c r="HM299" s="26"/>
      <c r="HN299" s="26"/>
      <c r="HO299" s="26"/>
      <c r="HP299" s="26"/>
      <c r="HQ299" s="26"/>
      <c r="HR299" s="26"/>
      <c r="HS299" s="26"/>
      <c r="HT299" s="26"/>
      <c r="HU299" s="26"/>
      <c r="HV299" s="26"/>
      <c r="HW299" s="26"/>
      <c r="HX299" s="26"/>
      <c r="HY299" s="26"/>
      <c r="HZ299" s="26"/>
      <c r="IA299" s="26"/>
      <c r="IB299" s="26"/>
      <c r="IC299" s="26"/>
      <c r="ID299" s="26"/>
      <c r="IE299" s="26"/>
      <c r="IF299" s="26"/>
      <c r="IG299" s="26"/>
      <c r="IH299" s="26"/>
      <c r="II299" s="26"/>
      <c r="IJ299" s="26"/>
      <c r="IK299" s="26"/>
      <c r="IL299" s="26"/>
      <c r="IM299" s="26"/>
    </row>
    <row r="300" spans="1:247" s="53" customFormat="1">
      <c r="A300" s="45">
        <f t="shared" si="12"/>
        <v>291</v>
      </c>
      <c r="B300" s="107" t="s">
        <v>269</v>
      </c>
      <c r="C300" s="19"/>
      <c r="D300" s="45">
        <v>1999</v>
      </c>
      <c r="E300" s="45" t="s">
        <v>533</v>
      </c>
      <c r="F300" s="45">
        <v>1</v>
      </c>
      <c r="G300" s="126">
        <f t="shared" si="11"/>
        <v>17996000</v>
      </c>
      <c r="H300" s="36">
        <v>17996000</v>
      </c>
      <c r="I300" s="29">
        <v>0</v>
      </c>
      <c r="J300" s="20">
        <v>1</v>
      </c>
      <c r="K300" s="22">
        <f>H300</f>
        <v>17996000</v>
      </c>
      <c r="L300" s="29">
        <f>I300</f>
        <v>0</v>
      </c>
      <c r="M300" s="30"/>
      <c r="N300" s="30"/>
      <c r="O300" s="30"/>
      <c r="P300" s="19"/>
      <c r="Q300" s="42"/>
      <c r="R300" s="19">
        <v>10</v>
      </c>
      <c r="S300" s="31">
        <f>100%/R300</f>
        <v>0.1</v>
      </c>
      <c r="T300" s="32">
        <f>H300/R300</f>
        <v>1799600</v>
      </c>
      <c r="U300" s="19">
        <f>2018-D300</f>
        <v>19</v>
      </c>
      <c r="V300" s="19"/>
      <c r="W300" s="33">
        <f>T300*U300</f>
        <v>34192400</v>
      </c>
      <c r="X300" s="26">
        <f>IF(I300&lt;0,0,I300)</f>
        <v>0</v>
      </c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6"/>
      <c r="DF300" s="26"/>
      <c r="DG300" s="26"/>
      <c r="DH300" s="26"/>
      <c r="DI300" s="26"/>
      <c r="DJ300" s="26"/>
      <c r="DK300" s="26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26"/>
      <c r="EC300" s="26"/>
      <c r="ED300" s="26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26"/>
      <c r="EU300" s="26"/>
      <c r="EV300" s="26"/>
      <c r="EW300" s="26"/>
      <c r="EX300" s="26"/>
      <c r="EY300" s="26"/>
      <c r="EZ300" s="26"/>
      <c r="FA300" s="26"/>
      <c r="FB300" s="26"/>
      <c r="FC300" s="26"/>
      <c r="FD300" s="26"/>
      <c r="FE300" s="26"/>
      <c r="FF300" s="26"/>
      <c r="FG300" s="26"/>
      <c r="FH300" s="26"/>
      <c r="FI300" s="26"/>
      <c r="FJ300" s="26"/>
      <c r="FK300" s="26"/>
      <c r="FL300" s="26"/>
      <c r="FM300" s="26"/>
      <c r="FN300" s="26"/>
      <c r="FO300" s="26"/>
      <c r="FP300" s="26"/>
      <c r="FQ300" s="26"/>
      <c r="FR300" s="26"/>
      <c r="FS300" s="26"/>
      <c r="FT300" s="26"/>
      <c r="FU300" s="26"/>
      <c r="FV300" s="26"/>
      <c r="FW300" s="26"/>
      <c r="FX300" s="26"/>
      <c r="FY300" s="26"/>
      <c r="FZ300" s="26"/>
      <c r="GA300" s="26"/>
      <c r="GB300" s="26"/>
      <c r="GC300" s="26"/>
      <c r="GD300" s="26"/>
      <c r="GE300" s="26"/>
      <c r="GF300" s="26"/>
      <c r="GG300" s="26"/>
      <c r="GH300" s="26"/>
      <c r="GI300" s="26"/>
      <c r="GJ300" s="26"/>
      <c r="GK300" s="26"/>
      <c r="GL300" s="26"/>
      <c r="GM300" s="26"/>
      <c r="GN300" s="26"/>
      <c r="GO300" s="26"/>
      <c r="GP300" s="26"/>
      <c r="GQ300" s="26"/>
      <c r="GR300" s="26"/>
      <c r="GS300" s="26"/>
      <c r="GT300" s="26"/>
      <c r="GU300" s="26"/>
      <c r="GV300" s="26"/>
      <c r="GW300" s="26"/>
      <c r="GX300" s="26"/>
      <c r="GY300" s="26"/>
      <c r="GZ300" s="26"/>
      <c r="HA300" s="26"/>
      <c r="HB300" s="26"/>
      <c r="HC300" s="26"/>
      <c r="HD300" s="26"/>
      <c r="HE300" s="26"/>
      <c r="HF300" s="26"/>
      <c r="HG300" s="26"/>
      <c r="HH300" s="26"/>
      <c r="HI300" s="26"/>
      <c r="HJ300" s="26"/>
      <c r="HK300" s="26"/>
      <c r="HL300" s="26"/>
      <c r="HM300" s="26"/>
      <c r="HN300" s="26"/>
      <c r="HO300" s="26"/>
      <c r="HP300" s="26"/>
      <c r="HQ300" s="26"/>
      <c r="HR300" s="26"/>
      <c r="HS300" s="26"/>
      <c r="HT300" s="26"/>
      <c r="HU300" s="26"/>
      <c r="HV300" s="26"/>
      <c r="HW300" s="26"/>
      <c r="HX300" s="26"/>
      <c r="HY300" s="26"/>
      <c r="HZ300" s="26"/>
      <c r="IA300" s="26"/>
      <c r="IB300" s="26"/>
      <c r="IC300" s="26"/>
      <c r="ID300" s="26"/>
      <c r="IE300" s="26"/>
      <c r="IF300" s="26"/>
      <c r="IG300" s="26"/>
      <c r="IH300" s="26"/>
      <c r="II300" s="26"/>
      <c r="IJ300" s="26"/>
      <c r="IK300" s="26"/>
      <c r="IL300" s="26"/>
      <c r="IM300" s="26"/>
    </row>
    <row r="301" spans="1:247" s="53" customFormat="1">
      <c r="A301" s="45">
        <f t="shared" si="12"/>
        <v>292</v>
      </c>
      <c r="B301" s="107" t="s">
        <v>270</v>
      </c>
      <c r="C301" s="19"/>
      <c r="D301" s="45">
        <v>1999</v>
      </c>
      <c r="E301" s="45" t="s">
        <v>533</v>
      </c>
      <c r="F301" s="45">
        <v>1</v>
      </c>
      <c r="G301" s="126">
        <f t="shared" si="11"/>
        <v>17996000</v>
      </c>
      <c r="H301" s="36">
        <v>17996000</v>
      </c>
      <c r="I301" s="29">
        <v>0</v>
      </c>
      <c r="J301" s="20">
        <v>1</v>
      </c>
      <c r="K301" s="22">
        <f>H301</f>
        <v>17996000</v>
      </c>
      <c r="L301" s="29">
        <f>I301</f>
        <v>0</v>
      </c>
      <c r="M301" s="30"/>
      <c r="N301" s="30"/>
      <c r="O301" s="30"/>
      <c r="P301" s="19"/>
      <c r="Q301" s="42"/>
      <c r="R301" s="19">
        <v>10</v>
      </c>
      <c r="S301" s="31">
        <f>100%/R301</f>
        <v>0.1</v>
      </c>
      <c r="T301" s="32">
        <f>H301/R301</f>
        <v>1799600</v>
      </c>
      <c r="U301" s="19">
        <f>2018-D301</f>
        <v>19</v>
      </c>
      <c r="V301" s="19"/>
      <c r="W301" s="33">
        <f>T301*U301</f>
        <v>34192400</v>
      </c>
      <c r="X301" s="26">
        <f>IF(I301&lt;0,0,I301)</f>
        <v>0</v>
      </c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  <c r="CO301" s="26"/>
      <c r="CP301" s="26"/>
      <c r="CQ301" s="26"/>
      <c r="CR301" s="26"/>
      <c r="CS301" s="26"/>
      <c r="CT301" s="26"/>
      <c r="CU301" s="26"/>
      <c r="CV301" s="26"/>
      <c r="CW301" s="26"/>
      <c r="CX301" s="26"/>
      <c r="CY301" s="26"/>
      <c r="CZ301" s="26"/>
      <c r="DA301" s="26"/>
      <c r="DB301" s="26"/>
      <c r="DC301" s="26"/>
      <c r="DD301" s="26"/>
      <c r="DE301" s="26"/>
      <c r="DF301" s="26"/>
      <c r="DG301" s="26"/>
      <c r="DH301" s="26"/>
      <c r="DI301" s="26"/>
      <c r="DJ301" s="26"/>
      <c r="DK301" s="26"/>
      <c r="DL301" s="26"/>
      <c r="DM301" s="26"/>
      <c r="DN301" s="26"/>
      <c r="DO301" s="26"/>
      <c r="DP301" s="26"/>
      <c r="DQ301" s="26"/>
      <c r="DR301" s="26"/>
      <c r="DS301" s="26"/>
      <c r="DT301" s="26"/>
      <c r="DU301" s="26"/>
      <c r="DV301" s="26"/>
      <c r="DW301" s="26"/>
      <c r="DX301" s="26"/>
      <c r="DY301" s="26"/>
      <c r="DZ301" s="26"/>
      <c r="EA301" s="26"/>
      <c r="EB301" s="26"/>
      <c r="EC301" s="26"/>
      <c r="ED301" s="26"/>
      <c r="EE301" s="26"/>
      <c r="EF301" s="26"/>
      <c r="EG301" s="26"/>
      <c r="EH301" s="26"/>
      <c r="EI301" s="26"/>
      <c r="EJ301" s="26"/>
      <c r="EK301" s="26"/>
      <c r="EL301" s="26"/>
      <c r="EM301" s="26"/>
      <c r="EN301" s="26"/>
      <c r="EO301" s="26"/>
      <c r="EP301" s="26"/>
      <c r="EQ301" s="26"/>
      <c r="ER301" s="26"/>
      <c r="ES301" s="26"/>
      <c r="ET301" s="26"/>
      <c r="EU301" s="26"/>
      <c r="EV301" s="26"/>
      <c r="EW301" s="26"/>
      <c r="EX301" s="26"/>
      <c r="EY301" s="26"/>
      <c r="EZ301" s="26"/>
      <c r="FA301" s="26"/>
      <c r="FB301" s="26"/>
      <c r="FC301" s="26"/>
      <c r="FD301" s="26"/>
      <c r="FE301" s="26"/>
      <c r="FF301" s="26"/>
      <c r="FG301" s="26"/>
      <c r="FH301" s="26"/>
      <c r="FI301" s="26"/>
      <c r="FJ301" s="26"/>
      <c r="FK301" s="26"/>
      <c r="FL301" s="26"/>
      <c r="FM301" s="26"/>
      <c r="FN301" s="26"/>
      <c r="FO301" s="26"/>
      <c r="FP301" s="26"/>
      <c r="FQ301" s="26"/>
      <c r="FR301" s="26"/>
      <c r="FS301" s="26"/>
      <c r="FT301" s="26"/>
      <c r="FU301" s="26"/>
      <c r="FV301" s="26"/>
      <c r="FW301" s="26"/>
      <c r="FX301" s="26"/>
      <c r="FY301" s="26"/>
      <c r="FZ301" s="26"/>
      <c r="GA301" s="26"/>
      <c r="GB301" s="26"/>
      <c r="GC301" s="26"/>
      <c r="GD301" s="26"/>
      <c r="GE301" s="26"/>
      <c r="GF301" s="26"/>
      <c r="GG301" s="26"/>
      <c r="GH301" s="26"/>
      <c r="GI301" s="26"/>
      <c r="GJ301" s="26"/>
      <c r="GK301" s="26"/>
      <c r="GL301" s="26"/>
      <c r="GM301" s="26"/>
      <c r="GN301" s="26"/>
      <c r="GO301" s="26"/>
      <c r="GP301" s="26"/>
      <c r="GQ301" s="26"/>
      <c r="GR301" s="26"/>
      <c r="GS301" s="26"/>
      <c r="GT301" s="26"/>
      <c r="GU301" s="26"/>
      <c r="GV301" s="26"/>
      <c r="GW301" s="26"/>
      <c r="GX301" s="26"/>
      <c r="GY301" s="26"/>
      <c r="GZ301" s="26"/>
      <c r="HA301" s="26"/>
      <c r="HB301" s="26"/>
      <c r="HC301" s="26"/>
      <c r="HD301" s="26"/>
      <c r="HE301" s="26"/>
      <c r="HF301" s="26"/>
      <c r="HG301" s="26"/>
      <c r="HH301" s="26"/>
      <c r="HI301" s="26"/>
      <c r="HJ301" s="26"/>
      <c r="HK301" s="26"/>
      <c r="HL301" s="26"/>
      <c r="HM301" s="26"/>
      <c r="HN301" s="26"/>
      <c r="HO301" s="26"/>
      <c r="HP301" s="26"/>
      <c r="HQ301" s="26"/>
      <c r="HR301" s="26"/>
      <c r="HS301" s="26"/>
      <c r="HT301" s="26"/>
      <c r="HU301" s="26"/>
      <c r="HV301" s="26"/>
      <c r="HW301" s="26"/>
      <c r="HX301" s="26"/>
      <c r="HY301" s="26"/>
      <c r="HZ301" s="26"/>
      <c r="IA301" s="26"/>
      <c r="IB301" s="26"/>
      <c r="IC301" s="26"/>
      <c r="ID301" s="26"/>
      <c r="IE301" s="26"/>
      <c r="IF301" s="26"/>
      <c r="IG301" s="26"/>
      <c r="IH301" s="26"/>
      <c r="II301" s="26"/>
      <c r="IJ301" s="26"/>
      <c r="IK301" s="26"/>
      <c r="IL301" s="26"/>
      <c r="IM301" s="26"/>
    </row>
    <row r="302" spans="1:247" s="53" customFormat="1">
      <c r="A302" s="45">
        <f t="shared" si="12"/>
        <v>293</v>
      </c>
      <c r="B302" s="107" t="s">
        <v>271</v>
      </c>
      <c r="C302" s="19"/>
      <c r="D302" s="45">
        <v>1999</v>
      </c>
      <c r="E302" s="45" t="s">
        <v>533</v>
      </c>
      <c r="F302" s="45">
        <v>1</v>
      </c>
      <c r="G302" s="126">
        <f t="shared" si="11"/>
        <v>17996000</v>
      </c>
      <c r="H302" s="36">
        <v>17996000</v>
      </c>
      <c r="I302" s="29">
        <v>0</v>
      </c>
      <c r="J302" s="20">
        <v>1</v>
      </c>
      <c r="K302" s="22">
        <f>H302</f>
        <v>17996000</v>
      </c>
      <c r="L302" s="29">
        <f>I302</f>
        <v>0</v>
      </c>
      <c r="M302" s="30"/>
      <c r="N302" s="30"/>
      <c r="O302" s="30"/>
      <c r="P302" s="19"/>
      <c r="Q302" s="42"/>
      <c r="R302" s="19">
        <v>10</v>
      </c>
      <c r="S302" s="31">
        <f>100%/R302</f>
        <v>0.1</v>
      </c>
      <c r="T302" s="32">
        <f>H302/R302</f>
        <v>1799600</v>
      </c>
      <c r="U302" s="19">
        <f>2018-D302</f>
        <v>19</v>
      </c>
      <c r="V302" s="19"/>
      <c r="W302" s="33">
        <f>T302*U302</f>
        <v>34192400</v>
      </c>
      <c r="X302" s="26">
        <f>IF(I302&lt;0,0,I302)</f>
        <v>0</v>
      </c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  <c r="BW302" s="26"/>
      <c r="BX302" s="26"/>
      <c r="BY302" s="26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  <c r="CK302" s="26"/>
      <c r="CL302" s="26"/>
      <c r="CM302" s="26"/>
      <c r="CN302" s="26"/>
      <c r="CO302" s="26"/>
      <c r="CP302" s="26"/>
      <c r="CQ302" s="26"/>
      <c r="CR302" s="26"/>
      <c r="CS302" s="26"/>
      <c r="CT302" s="26"/>
      <c r="CU302" s="26"/>
      <c r="CV302" s="26"/>
      <c r="CW302" s="26"/>
      <c r="CX302" s="26"/>
      <c r="CY302" s="26"/>
      <c r="CZ302" s="26"/>
      <c r="DA302" s="26"/>
      <c r="DB302" s="26"/>
      <c r="DC302" s="26"/>
      <c r="DD302" s="26"/>
      <c r="DE302" s="26"/>
      <c r="DF302" s="26"/>
      <c r="DG302" s="26"/>
      <c r="DH302" s="26"/>
      <c r="DI302" s="26"/>
      <c r="DJ302" s="26"/>
      <c r="DK302" s="26"/>
      <c r="DL302" s="26"/>
      <c r="DM302" s="26"/>
      <c r="DN302" s="26"/>
      <c r="DO302" s="26"/>
      <c r="DP302" s="26"/>
      <c r="DQ302" s="26"/>
      <c r="DR302" s="26"/>
      <c r="DS302" s="26"/>
      <c r="DT302" s="26"/>
      <c r="DU302" s="26"/>
      <c r="DV302" s="26"/>
      <c r="DW302" s="26"/>
      <c r="DX302" s="26"/>
      <c r="DY302" s="26"/>
      <c r="DZ302" s="26"/>
      <c r="EA302" s="26"/>
      <c r="EB302" s="26"/>
      <c r="EC302" s="26"/>
      <c r="ED302" s="26"/>
      <c r="EE302" s="26"/>
      <c r="EF302" s="26"/>
      <c r="EG302" s="26"/>
      <c r="EH302" s="26"/>
      <c r="EI302" s="26"/>
      <c r="EJ302" s="26"/>
      <c r="EK302" s="26"/>
      <c r="EL302" s="26"/>
      <c r="EM302" s="26"/>
      <c r="EN302" s="26"/>
      <c r="EO302" s="26"/>
      <c r="EP302" s="26"/>
      <c r="EQ302" s="26"/>
      <c r="ER302" s="26"/>
      <c r="ES302" s="26"/>
      <c r="ET302" s="26"/>
      <c r="EU302" s="26"/>
      <c r="EV302" s="26"/>
      <c r="EW302" s="26"/>
      <c r="EX302" s="26"/>
      <c r="EY302" s="26"/>
      <c r="EZ302" s="26"/>
      <c r="FA302" s="26"/>
      <c r="FB302" s="26"/>
      <c r="FC302" s="26"/>
      <c r="FD302" s="26"/>
      <c r="FE302" s="26"/>
      <c r="FF302" s="26"/>
      <c r="FG302" s="26"/>
      <c r="FH302" s="26"/>
      <c r="FI302" s="26"/>
      <c r="FJ302" s="26"/>
      <c r="FK302" s="26"/>
      <c r="FL302" s="26"/>
      <c r="FM302" s="26"/>
      <c r="FN302" s="26"/>
      <c r="FO302" s="26"/>
      <c r="FP302" s="26"/>
      <c r="FQ302" s="26"/>
      <c r="FR302" s="26"/>
      <c r="FS302" s="26"/>
      <c r="FT302" s="26"/>
      <c r="FU302" s="26"/>
      <c r="FV302" s="26"/>
      <c r="FW302" s="26"/>
      <c r="FX302" s="26"/>
      <c r="FY302" s="26"/>
      <c r="FZ302" s="26"/>
      <c r="GA302" s="26"/>
      <c r="GB302" s="26"/>
      <c r="GC302" s="26"/>
      <c r="GD302" s="26"/>
      <c r="GE302" s="26"/>
      <c r="GF302" s="26"/>
      <c r="GG302" s="26"/>
      <c r="GH302" s="26"/>
      <c r="GI302" s="26"/>
      <c r="GJ302" s="26"/>
      <c r="GK302" s="26"/>
      <c r="GL302" s="26"/>
      <c r="GM302" s="26"/>
      <c r="GN302" s="26"/>
      <c r="GO302" s="26"/>
      <c r="GP302" s="26"/>
      <c r="GQ302" s="26"/>
      <c r="GR302" s="26"/>
      <c r="GS302" s="26"/>
      <c r="GT302" s="26"/>
      <c r="GU302" s="26"/>
      <c r="GV302" s="26"/>
      <c r="GW302" s="26"/>
      <c r="GX302" s="26"/>
      <c r="GY302" s="26"/>
      <c r="GZ302" s="26"/>
      <c r="HA302" s="26"/>
      <c r="HB302" s="26"/>
      <c r="HC302" s="26"/>
      <c r="HD302" s="26"/>
      <c r="HE302" s="26"/>
      <c r="HF302" s="26"/>
      <c r="HG302" s="26"/>
      <c r="HH302" s="26"/>
      <c r="HI302" s="26"/>
      <c r="HJ302" s="26"/>
      <c r="HK302" s="26"/>
      <c r="HL302" s="26"/>
      <c r="HM302" s="26"/>
      <c r="HN302" s="26"/>
      <c r="HO302" s="26"/>
      <c r="HP302" s="26"/>
      <c r="HQ302" s="26"/>
      <c r="HR302" s="26"/>
      <c r="HS302" s="26"/>
      <c r="HT302" s="26"/>
      <c r="HU302" s="26"/>
      <c r="HV302" s="26"/>
      <c r="HW302" s="26"/>
      <c r="HX302" s="26"/>
      <c r="HY302" s="26"/>
      <c r="HZ302" s="26"/>
      <c r="IA302" s="26"/>
      <c r="IB302" s="26"/>
      <c r="IC302" s="26"/>
      <c r="ID302" s="26"/>
      <c r="IE302" s="26"/>
      <c r="IF302" s="26"/>
      <c r="IG302" s="26"/>
      <c r="IH302" s="26"/>
      <c r="II302" s="26"/>
      <c r="IJ302" s="26"/>
      <c r="IK302" s="26"/>
      <c r="IL302" s="26"/>
      <c r="IM302" s="26"/>
    </row>
    <row r="303" spans="1:247" s="53" customFormat="1" ht="31.5">
      <c r="A303" s="45">
        <f t="shared" si="12"/>
        <v>294</v>
      </c>
      <c r="B303" s="107" t="s">
        <v>272</v>
      </c>
      <c r="C303" s="39"/>
      <c r="D303" s="45">
        <v>2010</v>
      </c>
      <c r="E303" s="45" t="s">
        <v>533</v>
      </c>
      <c r="F303" s="45">
        <v>1</v>
      </c>
      <c r="G303" s="126">
        <f t="shared" si="11"/>
        <v>18036000</v>
      </c>
      <c r="H303" s="36">
        <v>18036000</v>
      </c>
      <c r="I303" s="29">
        <f>H303-W303</f>
        <v>3607200</v>
      </c>
      <c r="J303" s="20">
        <v>1</v>
      </c>
      <c r="K303" s="22">
        <f>H303</f>
        <v>18036000</v>
      </c>
      <c r="L303" s="29">
        <f>I303</f>
        <v>3607200</v>
      </c>
      <c r="M303" s="30"/>
      <c r="N303" s="30"/>
      <c r="O303" s="30"/>
      <c r="P303" s="41"/>
      <c r="Q303" s="42"/>
      <c r="R303" s="19">
        <v>10</v>
      </c>
      <c r="S303" s="31">
        <f>100%/R303</f>
        <v>0.1</v>
      </c>
      <c r="T303" s="32">
        <f>H303/R303</f>
        <v>1803600</v>
      </c>
      <c r="U303" s="19">
        <f>2018-D303</f>
        <v>8</v>
      </c>
      <c r="V303" s="19"/>
      <c r="W303" s="33">
        <f>T303*U303</f>
        <v>14428800</v>
      </c>
      <c r="X303" s="26">
        <f>IF(I303&lt;0,0,I303)</f>
        <v>3607200</v>
      </c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  <c r="CX303" s="26"/>
      <c r="CY303" s="26"/>
      <c r="CZ303" s="26"/>
      <c r="DA303" s="26"/>
      <c r="DB303" s="26"/>
      <c r="DC303" s="26"/>
      <c r="DD303" s="26"/>
      <c r="DE303" s="26"/>
      <c r="DF303" s="26"/>
      <c r="DG303" s="26"/>
      <c r="DH303" s="26"/>
      <c r="DI303" s="26"/>
      <c r="DJ303" s="26"/>
      <c r="DK303" s="26"/>
      <c r="DL303" s="26"/>
      <c r="DM303" s="26"/>
      <c r="DN303" s="26"/>
      <c r="DO303" s="26"/>
      <c r="DP303" s="26"/>
      <c r="DQ303" s="26"/>
      <c r="DR303" s="26"/>
      <c r="DS303" s="26"/>
      <c r="DT303" s="26"/>
      <c r="DU303" s="26"/>
      <c r="DV303" s="26"/>
      <c r="DW303" s="26"/>
      <c r="DX303" s="26"/>
      <c r="DY303" s="26"/>
      <c r="DZ303" s="26"/>
      <c r="EA303" s="26"/>
      <c r="EB303" s="26"/>
      <c r="EC303" s="26"/>
      <c r="ED303" s="26"/>
      <c r="EE303" s="26"/>
      <c r="EF303" s="26"/>
      <c r="EG303" s="26"/>
      <c r="EH303" s="26"/>
      <c r="EI303" s="26"/>
      <c r="EJ303" s="26"/>
      <c r="EK303" s="26"/>
      <c r="EL303" s="26"/>
      <c r="EM303" s="26"/>
      <c r="EN303" s="26"/>
      <c r="EO303" s="26"/>
      <c r="EP303" s="26"/>
      <c r="EQ303" s="26"/>
      <c r="ER303" s="26"/>
      <c r="ES303" s="26"/>
      <c r="ET303" s="26"/>
      <c r="EU303" s="26"/>
      <c r="EV303" s="26"/>
      <c r="EW303" s="26"/>
      <c r="EX303" s="26"/>
      <c r="EY303" s="26"/>
      <c r="EZ303" s="26"/>
      <c r="FA303" s="26"/>
      <c r="FB303" s="26"/>
      <c r="FC303" s="26"/>
      <c r="FD303" s="26"/>
      <c r="FE303" s="26"/>
      <c r="FF303" s="26"/>
      <c r="FG303" s="26"/>
      <c r="FH303" s="26"/>
      <c r="FI303" s="26"/>
      <c r="FJ303" s="26"/>
      <c r="FK303" s="26"/>
      <c r="FL303" s="26"/>
      <c r="FM303" s="26"/>
      <c r="FN303" s="26"/>
      <c r="FO303" s="26"/>
      <c r="FP303" s="26"/>
      <c r="FQ303" s="26"/>
      <c r="FR303" s="26"/>
      <c r="FS303" s="26"/>
      <c r="FT303" s="26"/>
      <c r="FU303" s="26"/>
      <c r="FV303" s="26"/>
      <c r="FW303" s="26"/>
      <c r="FX303" s="26"/>
      <c r="FY303" s="26"/>
      <c r="FZ303" s="26"/>
      <c r="GA303" s="26"/>
      <c r="GB303" s="26"/>
      <c r="GC303" s="26"/>
      <c r="GD303" s="26"/>
      <c r="GE303" s="26"/>
      <c r="GF303" s="26"/>
      <c r="GG303" s="26"/>
      <c r="GH303" s="26"/>
      <c r="GI303" s="26"/>
      <c r="GJ303" s="26"/>
      <c r="GK303" s="26"/>
      <c r="GL303" s="26"/>
      <c r="GM303" s="26"/>
      <c r="GN303" s="26"/>
      <c r="GO303" s="26"/>
      <c r="GP303" s="26"/>
      <c r="GQ303" s="26"/>
      <c r="GR303" s="26"/>
      <c r="GS303" s="26"/>
      <c r="GT303" s="26"/>
      <c r="GU303" s="26"/>
      <c r="GV303" s="26"/>
      <c r="GW303" s="26"/>
      <c r="GX303" s="26"/>
      <c r="GY303" s="26"/>
      <c r="GZ303" s="26"/>
      <c r="HA303" s="26"/>
      <c r="HB303" s="26"/>
      <c r="HC303" s="26"/>
      <c r="HD303" s="26"/>
      <c r="HE303" s="26"/>
      <c r="HF303" s="26"/>
      <c r="HG303" s="26"/>
      <c r="HH303" s="26"/>
      <c r="HI303" s="26"/>
      <c r="HJ303" s="26"/>
      <c r="HK303" s="26"/>
      <c r="HL303" s="26"/>
      <c r="HM303" s="26"/>
      <c r="HN303" s="26"/>
      <c r="HO303" s="26"/>
      <c r="HP303" s="26"/>
      <c r="HQ303" s="26"/>
      <c r="HR303" s="26"/>
      <c r="HS303" s="26"/>
      <c r="HT303" s="26"/>
      <c r="HU303" s="26"/>
      <c r="HV303" s="26"/>
      <c r="HW303" s="26"/>
      <c r="HX303" s="26"/>
      <c r="HY303" s="26"/>
      <c r="HZ303" s="26"/>
      <c r="IA303" s="26"/>
      <c r="IB303" s="26"/>
      <c r="IC303" s="26"/>
      <c r="ID303" s="26"/>
      <c r="IE303" s="26"/>
      <c r="IF303" s="26"/>
      <c r="IG303" s="26"/>
      <c r="IH303" s="26"/>
      <c r="II303" s="26"/>
      <c r="IJ303" s="26"/>
      <c r="IK303" s="26"/>
      <c r="IL303" s="26"/>
      <c r="IM303" s="26"/>
    </row>
    <row r="304" spans="1:247" s="53" customFormat="1" ht="36">
      <c r="A304" s="45">
        <f t="shared" si="12"/>
        <v>295</v>
      </c>
      <c r="B304" s="107" t="s">
        <v>273</v>
      </c>
      <c r="C304" s="19"/>
      <c r="D304" s="45">
        <v>2003</v>
      </c>
      <c r="E304" s="45" t="s">
        <v>533</v>
      </c>
      <c r="F304" s="45">
        <v>1</v>
      </c>
      <c r="G304" s="126">
        <f t="shared" si="11"/>
        <v>8961000</v>
      </c>
      <c r="H304" s="36">
        <v>8961000</v>
      </c>
      <c r="I304" s="29">
        <v>0</v>
      </c>
      <c r="J304" s="20">
        <v>1</v>
      </c>
      <c r="K304" s="22">
        <f>H304</f>
        <v>8961000</v>
      </c>
      <c r="L304" s="29">
        <f>I304</f>
        <v>0</v>
      </c>
      <c r="M304" s="30"/>
      <c r="N304" s="30"/>
      <c r="O304" s="30"/>
      <c r="P304" s="19"/>
      <c r="Q304" s="42" t="s">
        <v>523</v>
      </c>
      <c r="R304" s="19">
        <v>5</v>
      </c>
      <c r="S304" s="31">
        <f>100%/R304</f>
        <v>0.2</v>
      </c>
      <c r="T304" s="32">
        <f>H304/R304</f>
        <v>1792200</v>
      </c>
      <c r="U304" s="19">
        <f>2018-D304</f>
        <v>15</v>
      </c>
      <c r="V304" s="19"/>
      <c r="W304" s="33">
        <f>T304*U304</f>
        <v>26883000</v>
      </c>
      <c r="X304" s="26">
        <f>IF(I304&lt;0,0,I304)</f>
        <v>0</v>
      </c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  <c r="BW304" s="26"/>
      <c r="BX304" s="26"/>
      <c r="BY304" s="26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  <c r="CK304" s="26"/>
      <c r="CL304" s="26"/>
      <c r="CM304" s="26"/>
      <c r="CN304" s="26"/>
      <c r="CO304" s="26"/>
      <c r="CP304" s="26"/>
      <c r="CQ304" s="26"/>
      <c r="CR304" s="26"/>
      <c r="CS304" s="26"/>
      <c r="CT304" s="26"/>
      <c r="CU304" s="26"/>
      <c r="CV304" s="26"/>
      <c r="CW304" s="26"/>
      <c r="CX304" s="26"/>
      <c r="CY304" s="26"/>
      <c r="CZ304" s="26"/>
      <c r="DA304" s="26"/>
      <c r="DB304" s="26"/>
      <c r="DC304" s="26"/>
      <c r="DD304" s="26"/>
      <c r="DE304" s="26"/>
      <c r="DF304" s="26"/>
      <c r="DG304" s="26"/>
      <c r="DH304" s="26"/>
      <c r="DI304" s="26"/>
      <c r="DJ304" s="26"/>
      <c r="DK304" s="26"/>
      <c r="DL304" s="26"/>
      <c r="DM304" s="26"/>
      <c r="DN304" s="26"/>
      <c r="DO304" s="26"/>
      <c r="DP304" s="26"/>
      <c r="DQ304" s="26"/>
      <c r="DR304" s="26"/>
      <c r="DS304" s="26"/>
      <c r="DT304" s="26"/>
      <c r="DU304" s="26"/>
      <c r="DV304" s="26"/>
      <c r="DW304" s="26"/>
      <c r="DX304" s="26"/>
      <c r="DY304" s="26"/>
      <c r="DZ304" s="26"/>
      <c r="EA304" s="26"/>
      <c r="EB304" s="26"/>
      <c r="EC304" s="26"/>
      <c r="ED304" s="26"/>
      <c r="EE304" s="26"/>
      <c r="EF304" s="26"/>
      <c r="EG304" s="26"/>
      <c r="EH304" s="26"/>
      <c r="EI304" s="26"/>
      <c r="EJ304" s="26"/>
      <c r="EK304" s="26"/>
      <c r="EL304" s="26"/>
      <c r="EM304" s="26"/>
      <c r="EN304" s="26"/>
      <c r="EO304" s="26"/>
      <c r="EP304" s="26"/>
      <c r="EQ304" s="26"/>
      <c r="ER304" s="26"/>
      <c r="ES304" s="26"/>
      <c r="ET304" s="26"/>
      <c r="EU304" s="26"/>
      <c r="EV304" s="26"/>
      <c r="EW304" s="26"/>
      <c r="EX304" s="26"/>
      <c r="EY304" s="26"/>
      <c r="EZ304" s="26"/>
      <c r="FA304" s="26"/>
      <c r="FB304" s="26"/>
      <c r="FC304" s="26"/>
      <c r="FD304" s="26"/>
      <c r="FE304" s="26"/>
      <c r="FF304" s="26"/>
      <c r="FG304" s="26"/>
      <c r="FH304" s="26"/>
      <c r="FI304" s="26"/>
      <c r="FJ304" s="26"/>
      <c r="FK304" s="26"/>
      <c r="FL304" s="26"/>
      <c r="FM304" s="26"/>
      <c r="FN304" s="26"/>
      <c r="FO304" s="26"/>
      <c r="FP304" s="26"/>
      <c r="FQ304" s="26"/>
      <c r="FR304" s="26"/>
      <c r="FS304" s="26"/>
      <c r="FT304" s="26"/>
      <c r="FU304" s="26"/>
      <c r="FV304" s="26"/>
      <c r="FW304" s="26"/>
      <c r="FX304" s="26"/>
      <c r="FY304" s="26"/>
      <c r="FZ304" s="26"/>
      <c r="GA304" s="26"/>
      <c r="GB304" s="26"/>
      <c r="GC304" s="26"/>
      <c r="GD304" s="26"/>
      <c r="GE304" s="26"/>
      <c r="GF304" s="26"/>
      <c r="GG304" s="26"/>
      <c r="GH304" s="26"/>
      <c r="GI304" s="26"/>
      <c r="GJ304" s="26"/>
      <c r="GK304" s="26"/>
      <c r="GL304" s="26"/>
      <c r="GM304" s="26"/>
      <c r="GN304" s="26"/>
      <c r="GO304" s="26"/>
      <c r="GP304" s="26"/>
      <c r="GQ304" s="26"/>
      <c r="GR304" s="26"/>
      <c r="GS304" s="26"/>
      <c r="GT304" s="26"/>
      <c r="GU304" s="26"/>
      <c r="GV304" s="26"/>
      <c r="GW304" s="26"/>
      <c r="GX304" s="26"/>
      <c r="GY304" s="26"/>
      <c r="GZ304" s="26"/>
      <c r="HA304" s="26"/>
      <c r="HB304" s="26"/>
      <c r="HC304" s="26"/>
      <c r="HD304" s="26"/>
      <c r="HE304" s="26"/>
      <c r="HF304" s="26"/>
      <c r="HG304" s="26"/>
      <c r="HH304" s="26"/>
      <c r="HI304" s="26"/>
      <c r="HJ304" s="26"/>
      <c r="HK304" s="26"/>
      <c r="HL304" s="26"/>
      <c r="HM304" s="26"/>
      <c r="HN304" s="26"/>
      <c r="HO304" s="26"/>
      <c r="HP304" s="26"/>
      <c r="HQ304" s="26"/>
      <c r="HR304" s="26"/>
      <c r="HS304" s="26"/>
      <c r="HT304" s="26"/>
      <c r="HU304" s="26"/>
      <c r="HV304" s="26"/>
      <c r="HW304" s="26"/>
      <c r="HX304" s="26"/>
      <c r="HY304" s="26"/>
      <c r="HZ304" s="26"/>
      <c r="IA304" s="26"/>
      <c r="IB304" s="26"/>
      <c r="IC304" s="26"/>
      <c r="ID304" s="26"/>
      <c r="IE304" s="26"/>
      <c r="IF304" s="26"/>
      <c r="IG304" s="26"/>
      <c r="IH304" s="26"/>
      <c r="II304" s="26"/>
      <c r="IJ304" s="26"/>
      <c r="IK304" s="26"/>
      <c r="IL304" s="26"/>
      <c r="IM304" s="26"/>
    </row>
    <row r="305" spans="1:247" s="53" customFormat="1" ht="31.5">
      <c r="A305" s="45">
        <f t="shared" si="12"/>
        <v>296</v>
      </c>
      <c r="B305" s="107" t="s">
        <v>274</v>
      </c>
      <c r="C305" s="19"/>
      <c r="D305" s="45">
        <v>2008</v>
      </c>
      <c r="E305" s="45" t="s">
        <v>533</v>
      </c>
      <c r="F305" s="45">
        <v>1</v>
      </c>
      <c r="G305" s="126">
        <f t="shared" si="11"/>
        <v>60028500</v>
      </c>
      <c r="H305" s="36">
        <v>60028500</v>
      </c>
      <c r="I305" s="29">
        <f>H305-W305</f>
        <v>0</v>
      </c>
      <c r="J305" s="20">
        <v>1</v>
      </c>
      <c r="K305" s="40">
        <v>60028500</v>
      </c>
      <c r="L305" s="29">
        <f>I305</f>
        <v>0</v>
      </c>
      <c r="M305" s="30"/>
      <c r="N305" s="30"/>
      <c r="O305" s="30"/>
      <c r="P305" s="19"/>
      <c r="Q305" s="27"/>
      <c r="R305" s="19">
        <v>10</v>
      </c>
      <c r="S305" s="31">
        <f>100%/R305</f>
        <v>0.1</v>
      </c>
      <c r="T305" s="32">
        <f>H305/R305</f>
        <v>6002850</v>
      </c>
      <c r="U305" s="19">
        <f>2018-D305</f>
        <v>10</v>
      </c>
      <c r="V305" s="19"/>
      <c r="W305" s="33">
        <f>T305*U305</f>
        <v>60028500</v>
      </c>
      <c r="X305" s="26">
        <f>IF(I305&lt;0,0,I305)</f>
        <v>0</v>
      </c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6"/>
      <c r="BJ305" s="26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6"/>
      <c r="BX305" s="26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6"/>
      <c r="CL305" s="26"/>
      <c r="CM305" s="26"/>
      <c r="CN305" s="26"/>
      <c r="CO305" s="26"/>
      <c r="CP305" s="26"/>
      <c r="CQ305" s="26"/>
      <c r="CR305" s="26"/>
      <c r="CS305" s="26"/>
      <c r="CT305" s="26"/>
      <c r="CU305" s="26"/>
      <c r="CV305" s="26"/>
      <c r="CW305" s="26"/>
      <c r="CX305" s="26"/>
      <c r="CY305" s="26"/>
      <c r="CZ305" s="26"/>
      <c r="DA305" s="26"/>
      <c r="DB305" s="26"/>
      <c r="DC305" s="26"/>
      <c r="DD305" s="26"/>
      <c r="DE305" s="26"/>
      <c r="DF305" s="26"/>
      <c r="DG305" s="26"/>
      <c r="DH305" s="26"/>
      <c r="DI305" s="26"/>
      <c r="DJ305" s="26"/>
      <c r="DK305" s="26"/>
      <c r="DL305" s="26"/>
      <c r="DM305" s="26"/>
      <c r="DN305" s="26"/>
      <c r="DO305" s="26"/>
      <c r="DP305" s="26"/>
      <c r="DQ305" s="26"/>
      <c r="DR305" s="26"/>
      <c r="DS305" s="26"/>
      <c r="DT305" s="26"/>
      <c r="DU305" s="26"/>
      <c r="DV305" s="26"/>
      <c r="DW305" s="26"/>
      <c r="DX305" s="26"/>
      <c r="DY305" s="26"/>
      <c r="DZ305" s="26"/>
      <c r="EA305" s="26"/>
      <c r="EB305" s="26"/>
      <c r="EC305" s="26"/>
      <c r="ED305" s="26"/>
      <c r="EE305" s="26"/>
      <c r="EF305" s="26"/>
      <c r="EG305" s="26"/>
      <c r="EH305" s="26"/>
      <c r="EI305" s="26"/>
      <c r="EJ305" s="26"/>
      <c r="EK305" s="26"/>
      <c r="EL305" s="26"/>
      <c r="EM305" s="26"/>
      <c r="EN305" s="26"/>
      <c r="EO305" s="26"/>
      <c r="EP305" s="26"/>
      <c r="EQ305" s="26"/>
      <c r="ER305" s="26"/>
      <c r="ES305" s="26"/>
      <c r="ET305" s="26"/>
      <c r="EU305" s="26"/>
      <c r="EV305" s="26"/>
      <c r="EW305" s="26"/>
      <c r="EX305" s="26"/>
      <c r="EY305" s="26"/>
      <c r="EZ305" s="26"/>
      <c r="FA305" s="26"/>
      <c r="FB305" s="26"/>
      <c r="FC305" s="26"/>
      <c r="FD305" s="26"/>
      <c r="FE305" s="26"/>
      <c r="FF305" s="26"/>
      <c r="FG305" s="26"/>
      <c r="FH305" s="26"/>
      <c r="FI305" s="26"/>
      <c r="FJ305" s="26"/>
      <c r="FK305" s="26"/>
      <c r="FL305" s="26"/>
      <c r="FM305" s="26"/>
      <c r="FN305" s="26"/>
      <c r="FO305" s="26"/>
      <c r="FP305" s="26"/>
      <c r="FQ305" s="26"/>
      <c r="FR305" s="26"/>
      <c r="FS305" s="26"/>
      <c r="FT305" s="26"/>
      <c r="FU305" s="26"/>
      <c r="FV305" s="26"/>
      <c r="FW305" s="26"/>
      <c r="FX305" s="26"/>
      <c r="FY305" s="26"/>
      <c r="FZ305" s="26"/>
      <c r="GA305" s="26"/>
      <c r="GB305" s="26"/>
      <c r="GC305" s="26"/>
      <c r="GD305" s="26"/>
      <c r="GE305" s="26"/>
      <c r="GF305" s="26"/>
      <c r="GG305" s="26"/>
      <c r="GH305" s="26"/>
      <c r="GI305" s="26"/>
      <c r="GJ305" s="26"/>
      <c r="GK305" s="26"/>
      <c r="GL305" s="26"/>
      <c r="GM305" s="26"/>
      <c r="GN305" s="26"/>
      <c r="GO305" s="26"/>
      <c r="GP305" s="26"/>
      <c r="GQ305" s="26"/>
      <c r="GR305" s="26"/>
      <c r="GS305" s="26"/>
      <c r="GT305" s="26"/>
      <c r="GU305" s="26"/>
      <c r="GV305" s="26"/>
      <c r="GW305" s="26"/>
      <c r="GX305" s="26"/>
      <c r="GY305" s="26"/>
      <c r="GZ305" s="26"/>
      <c r="HA305" s="26"/>
      <c r="HB305" s="26"/>
      <c r="HC305" s="26"/>
      <c r="HD305" s="26"/>
      <c r="HE305" s="26"/>
      <c r="HF305" s="26"/>
      <c r="HG305" s="26"/>
      <c r="HH305" s="26"/>
      <c r="HI305" s="26"/>
      <c r="HJ305" s="26"/>
      <c r="HK305" s="26"/>
      <c r="HL305" s="26"/>
      <c r="HM305" s="26"/>
      <c r="HN305" s="26"/>
      <c r="HO305" s="26"/>
      <c r="HP305" s="26"/>
      <c r="HQ305" s="26"/>
      <c r="HR305" s="26"/>
      <c r="HS305" s="26"/>
      <c r="HT305" s="26"/>
      <c r="HU305" s="26"/>
      <c r="HV305" s="26"/>
      <c r="HW305" s="26"/>
      <c r="HX305" s="26"/>
      <c r="HY305" s="26"/>
      <c r="HZ305" s="26"/>
      <c r="IA305" s="26"/>
      <c r="IB305" s="26"/>
      <c r="IC305" s="26"/>
      <c r="ID305" s="26"/>
      <c r="IE305" s="26"/>
      <c r="IF305" s="26"/>
      <c r="IG305" s="26"/>
      <c r="IH305" s="26"/>
      <c r="II305" s="26"/>
      <c r="IJ305" s="26"/>
      <c r="IK305" s="26"/>
      <c r="IL305" s="26"/>
      <c r="IM305" s="26"/>
    </row>
    <row r="306" spans="1:247" s="53" customFormat="1" ht="31.5">
      <c r="A306" s="45">
        <f t="shared" si="12"/>
        <v>297</v>
      </c>
      <c r="B306" s="107" t="s">
        <v>275</v>
      </c>
      <c r="C306" s="19"/>
      <c r="D306" s="45">
        <v>2008</v>
      </c>
      <c r="E306" s="45" t="s">
        <v>533</v>
      </c>
      <c r="F306" s="45">
        <v>1</v>
      </c>
      <c r="G306" s="126">
        <f t="shared" si="11"/>
        <v>45150000</v>
      </c>
      <c r="H306" s="36">
        <v>45150000</v>
      </c>
      <c r="I306" s="29">
        <f>H306-W306</f>
        <v>0</v>
      </c>
      <c r="J306" s="20">
        <v>1</v>
      </c>
      <c r="K306" s="40">
        <v>45150000</v>
      </c>
      <c r="L306" s="29">
        <f>I306</f>
        <v>0</v>
      </c>
      <c r="M306" s="30"/>
      <c r="N306" s="30"/>
      <c r="O306" s="30"/>
      <c r="P306" s="19"/>
      <c r="Q306" s="27"/>
      <c r="R306" s="19">
        <v>10</v>
      </c>
      <c r="S306" s="31">
        <f>100%/R306</f>
        <v>0.1</v>
      </c>
      <c r="T306" s="32">
        <f>H306/R306</f>
        <v>4515000</v>
      </c>
      <c r="U306" s="19">
        <f>2018-D306</f>
        <v>10</v>
      </c>
      <c r="V306" s="19"/>
      <c r="W306" s="33">
        <f>T306*U306</f>
        <v>45150000</v>
      </c>
      <c r="X306" s="26">
        <f>IF(I306&lt;0,0,I306)</f>
        <v>0</v>
      </c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6"/>
      <c r="BD306" s="26"/>
      <c r="BE306" s="26"/>
      <c r="BF306" s="26"/>
      <c r="BG306" s="26"/>
      <c r="BH306" s="26"/>
      <c r="BI306" s="26"/>
      <c r="BJ306" s="26"/>
      <c r="BK306" s="26"/>
      <c r="BL306" s="26"/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  <c r="BW306" s="26"/>
      <c r="BX306" s="26"/>
      <c r="BY306" s="26"/>
      <c r="BZ306" s="26"/>
      <c r="CA306" s="26"/>
      <c r="CB306" s="26"/>
      <c r="CC306" s="26"/>
      <c r="CD306" s="26"/>
      <c r="CE306" s="26"/>
      <c r="CF306" s="26"/>
      <c r="CG306" s="26"/>
      <c r="CH306" s="26"/>
      <c r="CI306" s="26"/>
      <c r="CJ306" s="26"/>
      <c r="CK306" s="26"/>
      <c r="CL306" s="26"/>
      <c r="CM306" s="26"/>
      <c r="CN306" s="26"/>
      <c r="CO306" s="26"/>
      <c r="CP306" s="26"/>
      <c r="CQ306" s="26"/>
      <c r="CR306" s="26"/>
      <c r="CS306" s="26"/>
      <c r="CT306" s="26"/>
      <c r="CU306" s="26"/>
      <c r="CV306" s="26"/>
      <c r="CW306" s="26"/>
      <c r="CX306" s="26"/>
      <c r="CY306" s="26"/>
      <c r="CZ306" s="26"/>
      <c r="DA306" s="26"/>
      <c r="DB306" s="26"/>
      <c r="DC306" s="26"/>
      <c r="DD306" s="26"/>
      <c r="DE306" s="26"/>
      <c r="DF306" s="26"/>
      <c r="DG306" s="26"/>
      <c r="DH306" s="26"/>
      <c r="DI306" s="26"/>
      <c r="DJ306" s="26"/>
      <c r="DK306" s="26"/>
      <c r="DL306" s="26"/>
      <c r="DM306" s="26"/>
      <c r="DN306" s="26"/>
      <c r="DO306" s="26"/>
      <c r="DP306" s="26"/>
      <c r="DQ306" s="26"/>
      <c r="DR306" s="26"/>
      <c r="DS306" s="26"/>
      <c r="DT306" s="26"/>
      <c r="DU306" s="26"/>
      <c r="DV306" s="26"/>
      <c r="DW306" s="26"/>
      <c r="DX306" s="26"/>
      <c r="DY306" s="26"/>
      <c r="DZ306" s="26"/>
      <c r="EA306" s="26"/>
      <c r="EB306" s="26"/>
      <c r="EC306" s="26"/>
      <c r="ED306" s="26"/>
      <c r="EE306" s="26"/>
      <c r="EF306" s="26"/>
      <c r="EG306" s="26"/>
      <c r="EH306" s="26"/>
      <c r="EI306" s="26"/>
      <c r="EJ306" s="26"/>
      <c r="EK306" s="26"/>
      <c r="EL306" s="26"/>
      <c r="EM306" s="26"/>
      <c r="EN306" s="26"/>
      <c r="EO306" s="26"/>
      <c r="EP306" s="26"/>
      <c r="EQ306" s="26"/>
      <c r="ER306" s="26"/>
      <c r="ES306" s="26"/>
      <c r="ET306" s="26"/>
      <c r="EU306" s="26"/>
      <c r="EV306" s="26"/>
      <c r="EW306" s="26"/>
      <c r="EX306" s="26"/>
      <c r="EY306" s="26"/>
      <c r="EZ306" s="26"/>
      <c r="FA306" s="26"/>
      <c r="FB306" s="26"/>
      <c r="FC306" s="26"/>
      <c r="FD306" s="26"/>
      <c r="FE306" s="26"/>
      <c r="FF306" s="26"/>
      <c r="FG306" s="26"/>
      <c r="FH306" s="26"/>
      <c r="FI306" s="26"/>
      <c r="FJ306" s="26"/>
      <c r="FK306" s="26"/>
      <c r="FL306" s="26"/>
      <c r="FM306" s="26"/>
      <c r="FN306" s="26"/>
      <c r="FO306" s="26"/>
      <c r="FP306" s="26"/>
      <c r="FQ306" s="26"/>
      <c r="FR306" s="26"/>
      <c r="FS306" s="26"/>
      <c r="FT306" s="26"/>
      <c r="FU306" s="26"/>
      <c r="FV306" s="26"/>
      <c r="FW306" s="26"/>
      <c r="FX306" s="26"/>
      <c r="FY306" s="26"/>
      <c r="FZ306" s="26"/>
      <c r="GA306" s="26"/>
      <c r="GB306" s="26"/>
      <c r="GC306" s="26"/>
      <c r="GD306" s="26"/>
      <c r="GE306" s="26"/>
      <c r="GF306" s="26"/>
      <c r="GG306" s="26"/>
      <c r="GH306" s="26"/>
      <c r="GI306" s="26"/>
      <c r="GJ306" s="26"/>
      <c r="GK306" s="26"/>
      <c r="GL306" s="26"/>
      <c r="GM306" s="26"/>
      <c r="GN306" s="26"/>
      <c r="GO306" s="26"/>
      <c r="GP306" s="26"/>
      <c r="GQ306" s="26"/>
      <c r="GR306" s="26"/>
      <c r="GS306" s="26"/>
      <c r="GT306" s="26"/>
      <c r="GU306" s="26"/>
      <c r="GV306" s="26"/>
      <c r="GW306" s="26"/>
      <c r="GX306" s="26"/>
      <c r="GY306" s="26"/>
      <c r="GZ306" s="26"/>
      <c r="HA306" s="26"/>
      <c r="HB306" s="26"/>
      <c r="HC306" s="26"/>
      <c r="HD306" s="26"/>
      <c r="HE306" s="26"/>
      <c r="HF306" s="26"/>
      <c r="HG306" s="26"/>
      <c r="HH306" s="26"/>
      <c r="HI306" s="26"/>
      <c r="HJ306" s="26"/>
      <c r="HK306" s="26"/>
      <c r="HL306" s="26"/>
      <c r="HM306" s="26"/>
      <c r="HN306" s="26"/>
      <c r="HO306" s="26"/>
      <c r="HP306" s="26"/>
      <c r="HQ306" s="26"/>
      <c r="HR306" s="26"/>
      <c r="HS306" s="26"/>
      <c r="HT306" s="26"/>
      <c r="HU306" s="26"/>
      <c r="HV306" s="26"/>
      <c r="HW306" s="26"/>
      <c r="HX306" s="26"/>
      <c r="HY306" s="26"/>
      <c r="HZ306" s="26"/>
      <c r="IA306" s="26"/>
      <c r="IB306" s="26"/>
      <c r="IC306" s="26"/>
      <c r="ID306" s="26"/>
      <c r="IE306" s="26"/>
      <c r="IF306" s="26"/>
      <c r="IG306" s="26"/>
      <c r="IH306" s="26"/>
      <c r="II306" s="26"/>
      <c r="IJ306" s="26"/>
      <c r="IK306" s="26"/>
      <c r="IL306" s="26"/>
      <c r="IM306" s="26"/>
    </row>
    <row r="307" spans="1:247" s="53" customFormat="1" ht="31.5">
      <c r="A307" s="45">
        <f t="shared" si="12"/>
        <v>298</v>
      </c>
      <c r="B307" s="107" t="s">
        <v>276</v>
      </c>
      <c r="C307" s="19"/>
      <c r="D307" s="45">
        <v>2008</v>
      </c>
      <c r="E307" s="45" t="s">
        <v>533</v>
      </c>
      <c r="F307" s="45">
        <v>1</v>
      </c>
      <c r="G307" s="126">
        <f t="shared" si="11"/>
        <v>83380500</v>
      </c>
      <c r="H307" s="36">
        <v>83380500</v>
      </c>
      <c r="I307" s="29">
        <f>H307-W307</f>
        <v>0</v>
      </c>
      <c r="J307" s="20">
        <v>1</v>
      </c>
      <c r="K307" s="40">
        <v>83380500</v>
      </c>
      <c r="L307" s="29">
        <f>I307</f>
        <v>0</v>
      </c>
      <c r="M307" s="30"/>
      <c r="N307" s="30"/>
      <c r="O307" s="30"/>
      <c r="P307" s="19"/>
      <c r="Q307" s="27"/>
      <c r="R307" s="19">
        <v>10</v>
      </c>
      <c r="S307" s="31">
        <f>100%/R307</f>
        <v>0.1</v>
      </c>
      <c r="T307" s="32">
        <f>H307/R307</f>
        <v>8338050</v>
      </c>
      <c r="U307" s="19">
        <f>2018-D307</f>
        <v>10</v>
      </c>
      <c r="V307" s="19"/>
      <c r="W307" s="33">
        <f>T307*U307</f>
        <v>83380500</v>
      </c>
      <c r="X307" s="26">
        <f>IF(I307&lt;0,0,I307)</f>
        <v>0</v>
      </c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  <c r="AX307" s="26"/>
      <c r="AY307" s="26"/>
      <c r="AZ307" s="26"/>
      <c r="BA307" s="26"/>
      <c r="BB307" s="26"/>
      <c r="BC307" s="26"/>
      <c r="BD307" s="26"/>
      <c r="BE307" s="26"/>
      <c r="BF307" s="26"/>
      <c r="BG307" s="26"/>
      <c r="BH307" s="26"/>
      <c r="BI307" s="26"/>
      <c r="BJ307" s="26"/>
      <c r="BK307" s="26"/>
      <c r="BL307" s="26"/>
      <c r="BM307" s="26"/>
      <c r="BN307" s="26"/>
      <c r="BO307" s="26"/>
      <c r="BP307" s="26"/>
      <c r="BQ307" s="26"/>
      <c r="BR307" s="26"/>
      <c r="BS307" s="26"/>
      <c r="BT307" s="26"/>
      <c r="BU307" s="26"/>
      <c r="BV307" s="26"/>
      <c r="BW307" s="26"/>
      <c r="BX307" s="26"/>
      <c r="BY307" s="26"/>
      <c r="BZ307" s="26"/>
      <c r="CA307" s="26"/>
      <c r="CB307" s="26"/>
      <c r="CC307" s="26"/>
      <c r="CD307" s="26"/>
      <c r="CE307" s="26"/>
      <c r="CF307" s="26"/>
      <c r="CG307" s="26"/>
      <c r="CH307" s="26"/>
      <c r="CI307" s="26"/>
      <c r="CJ307" s="26"/>
      <c r="CK307" s="26"/>
      <c r="CL307" s="26"/>
      <c r="CM307" s="26"/>
      <c r="CN307" s="26"/>
      <c r="CO307" s="26"/>
      <c r="CP307" s="26"/>
      <c r="CQ307" s="26"/>
      <c r="CR307" s="26"/>
      <c r="CS307" s="26"/>
      <c r="CT307" s="26"/>
      <c r="CU307" s="26"/>
      <c r="CV307" s="26"/>
      <c r="CW307" s="26"/>
      <c r="CX307" s="26"/>
      <c r="CY307" s="26"/>
      <c r="CZ307" s="26"/>
      <c r="DA307" s="26"/>
      <c r="DB307" s="26"/>
      <c r="DC307" s="26"/>
      <c r="DD307" s="26"/>
      <c r="DE307" s="26"/>
      <c r="DF307" s="26"/>
      <c r="DG307" s="26"/>
      <c r="DH307" s="26"/>
      <c r="DI307" s="26"/>
      <c r="DJ307" s="26"/>
      <c r="DK307" s="26"/>
      <c r="DL307" s="26"/>
      <c r="DM307" s="26"/>
      <c r="DN307" s="26"/>
      <c r="DO307" s="26"/>
      <c r="DP307" s="26"/>
      <c r="DQ307" s="26"/>
      <c r="DR307" s="26"/>
      <c r="DS307" s="26"/>
      <c r="DT307" s="26"/>
      <c r="DU307" s="26"/>
      <c r="DV307" s="26"/>
      <c r="DW307" s="26"/>
      <c r="DX307" s="26"/>
      <c r="DY307" s="26"/>
      <c r="DZ307" s="26"/>
      <c r="EA307" s="26"/>
      <c r="EB307" s="26"/>
      <c r="EC307" s="26"/>
      <c r="ED307" s="26"/>
      <c r="EE307" s="26"/>
      <c r="EF307" s="26"/>
      <c r="EG307" s="26"/>
      <c r="EH307" s="26"/>
      <c r="EI307" s="26"/>
      <c r="EJ307" s="26"/>
      <c r="EK307" s="26"/>
      <c r="EL307" s="26"/>
      <c r="EM307" s="26"/>
      <c r="EN307" s="26"/>
      <c r="EO307" s="26"/>
      <c r="EP307" s="26"/>
      <c r="EQ307" s="26"/>
      <c r="ER307" s="26"/>
      <c r="ES307" s="26"/>
      <c r="ET307" s="26"/>
      <c r="EU307" s="26"/>
      <c r="EV307" s="26"/>
      <c r="EW307" s="26"/>
      <c r="EX307" s="26"/>
      <c r="EY307" s="26"/>
      <c r="EZ307" s="26"/>
      <c r="FA307" s="26"/>
      <c r="FB307" s="26"/>
      <c r="FC307" s="26"/>
      <c r="FD307" s="26"/>
      <c r="FE307" s="26"/>
      <c r="FF307" s="26"/>
      <c r="FG307" s="26"/>
      <c r="FH307" s="26"/>
      <c r="FI307" s="26"/>
      <c r="FJ307" s="26"/>
      <c r="FK307" s="26"/>
      <c r="FL307" s="26"/>
      <c r="FM307" s="26"/>
      <c r="FN307" s="26"/>
      <c r="FO307" s="26"/>
      <c r="FP307" s="26"/>
      <c r="FQ307" s="26"/>
      <c r="FR307" s="26"/>
      <c r="FS307" s="26"/>
      <c r="FT307" s="26"/>
      <c r="FU307" s="26"/>
      <c r="FV307" s="26"/>
      <c r="FW307" s="26"/>
      <c r="FX307" s="26"/>
      <c r="FY307" s="26"/>
      <c r="FZ307" s="26"/>
      <c r="GA307" s="26"/>
      <c r="GB307" s="26"/>
      <c r="GC307" s="26"/>
      <c r="GD307" s="26"/>
      <c r="GE307" s="26"/>
      <c r="GF307" s="26"/>
      <c r="GG307" s="26"/>
      <c r="GH307" s="26"/>
      <c r="GI307" s="26"/>
      <c r="GJ307" s="26"/>
      <c r="GK307" s="26"/>
      <c r="GL307" s="26"/>
      <c r="GM307" s="26"/>
      <c r="GN307" s="26"/>
      <c r="GO307" s="26"/>
      <c r="GP307" s="26"/>
      <c r="GQ307" s="26"/>
      <c r="GR307" s="26"/>
      <c r="GS307" s="26"/>
      <c r="GT307" s="26"/>
      <c r="GU307" s="26"/>
      <c r="GV307" s="26"/>
      <c r="GW307" s="26"/>
      <c r="GX307" s="26"/>
      <c r="GY307" s="26"/>
      <c r="GZ307" s="26"/>
      <c r="HA307" s="26"/>
      <c r="HB307" s="26"/>
      <c r="HC307" s="26"/>
      <c r="HD307" s="26"/>
      <c r="HE307" s="26"/>
      <c r="HF307" s="26"/>
      <c r="HG307" s="26"/>
      <c r="HH307" s="26"/>
      <c r="HI307" s="26"/>
      <c r="HJ307" s="26"/>
      <c r="HK307" s="26"/>
      <c r="HL307" s="26"/>
      <c r="HM307" s="26"/>
      <c r="HN307" s="26"/>
      <c r="HO307" s="26"/>
      <c r="HP307" s="26"/>
      <c r="HQ307" s="26"/>
      <c r="HR307" s="26"/>
      <c r="HS307" s="26"/>
      <c r="HT307" s="26"/>
      <c r="HU307" s="26"/>
      <c r="HV307" s="26"/>
      <c r="HW307" s="26"/>
      <c r="HX307" s="26"/>
      <c r="HY307" s="26"/>
      <c r="HZ307" s="26"/>
      <c r="IA307" s="26"/>
      <c r="IB307" s="26"/>
      <c r="IC307" s="26"/>
      <c r="ID307" s="26"/>
      <c r="IE307" s="26"/>
      <c r="IF307" s="26"/>
      <c r="IG307" s="26"/>
      <c r="IH307" s="26"/>
      <c r="II307" s="26"/>
      <c r="IJ307" s="26"/>
      <c r="IK307" s="26"/>
      <c r="IL307" s="26"/>
      <c r="IM307" s="26"/>
    </row>
    <row r="308" spans="1:247" s="53" customFormat="1" ht="31.5">
      <c r="A308" s="45">
        <f t="shared" si="12"/>
        <v>299</v>
      </c>
      <c r="B308" s="107" t="s">
        <v>277</v>
      </c>
      <c r="C308" s="19"/>
      <c r="D308" s="45">
        <v>2008</v>
      </c>
      <c r="E308" s="45" t="s">
        <v>533</v>
      </c>
      <c r="F308" s="45">
        <v>1</v>
      </c>
      <c r="G308" s="126">
        <f t="shared" si="11"/>
        <v>34681500</v>
      </c>
      <c r="H308" s="36">
        <v>34681500</v>
      </c>
      <c r="I308" s="29">
        <f>H308-W308</f>
        <v>0</v>
      </c>
      <c r="J308" s="20">
        <v>1</v>
      </c>
      <c r="K308" s="40">
        <v>34681500</v>
      </c>
      <c r="L308" s="29">
        <f>I308</f>
        <v>0</v>
      </c>
      <c r="M308" s="30"/>
      <c r="N308" s="30"/>
      <c r="O308" s="30"/>
      <c r="P308" s="19"/>
      <c r="Q308" s="27"/>
      <c r="R308" s="19">
        <v>10</v>
      </c>
      <c r="S308" s="31">
        <f>100%/R308</f>
        <v>0.1</v>
      </c>
      <c r="T308" s="32">
        <f>H308/R308</f>
        <v>3468150</v>
      </c>
      <c r="U308" s="19">
        <f>2018-D308</f>
        <v>10</v>
      </c>
      <c r="V308" s="19"/>
      <c r="W308" s="33">
        <f>T308*U308</f>
        <v>34681500</v>
      </c>
      <c r="X308" s="26">
        <f>IF(I308&lt;0,0,I308)</f>
        <v>0</v>
      </c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  <c r="AX308" s="26"/>
      <c r="AY308" s="26"/>
      <c r="AZ308" s="26"/>
      <c r="BA308" s="26"/>
      <c r="BB308" s="26"/>
      <c r="BC308" s="26"/>
      <c r="BD308" s="26"/>
      <c r="BE308" s="26"/>
      <c r="BF308" s="26"/>
      <c r="BG308" s="26"/>
      <c r="BH308" s="26"/>
      <c r="BI308" s="26"/>
      <c r="BJ308" s="26"/>
      <c r="BK308" s="26"/>
      <c r="BL308" s="26"/>
      <c r="BM308" s="26"/>
      <c r="BN308" s="26"/>
      <c r="BO308" s="26"/>
      <c r="BP308" s="26"/>
      <c r="BQ308" s="26"/>
      <c r="BR308" s="26"/>
      <c r="BS308" s="26"/>
      <c r="BT308" s="26"/>
      <c r="BU308" s="26"/>
      <c r="BV308" s="26"/>
      <c r="BW308" s="26"/>
      <c r="BX308" s="26"/>
      <c r="BY308" s="26"/>
      <c r="BZ308" s="26"/>
      <c r="CA308" s="26"/>
      <c r="CB308" s="26"/>
      <c r="CC308" s="26"/>
      <c r="CD308" s="26"/>
      <c r="CE308" s="26"/>
      <c r="CF308" s="26"/>
      <c r="CG308" s="26"/>
      <c r="CH308" s="26"/>
      <c r="CI308" s="26"/>
      <c r="CJ308" s="26"/>
      <c r="CK308" s="26"/>
      <c r="CL308" s="26"/>
      <c r="CM308" s="26"/>
      <c r="CN308" s="26"/>
      <c r="CO308" s="26"/>
      <c r="CP308" s="26"/>
      <c r="CQ308" s="26"/>
      <c r="CR308" s="26"/>
      <c r="CS308" s="26"/>
      <c r="CT308" s="26"/>
      <c r="CU308" s="26"/>
      <c r="CV308" s="26"/>
      <c r="CW308" s="26"/>
      <c r="CX308" s="26"/>
      <c r="CY308" s="26"/>
      <c r="CZ308" s="26"/>
      <c r="DA308" s="26"/>
      <c r="DB308" s="26"/>
      <c r="DC308" s="26"/>
      <c r="DD308" s="26"/>
      <c r="DE308" s="26"/>
      <c r="DF308" s="26"/>
      <c r="DG308" s="26"/>
      <c r="DH308" s="26"/>
      <c r="DI308" s="26"/>
      <c r="DJ308" s="26"/>
      <c r="DK308" s="26"/>
      <c r="DL308" s="26"/>
      <c r="DM308" s="26"/>
      <c r="DN308" s="26"/>
      <c r="DO308" s="26"/>
      <c r="DP308" s="26"/>
      <c r="DQ308" s="26"/>
      <c r="DR308" s="26"/>
      <c r="DS308" s="26"/>
      <c r="DT308" s="26"/>
      <c r="DU308" s="26"/>
      <c r="DV308" s="26"/>
      <c r="DW308" s="26"/>
      <c r="DX308" s="26"/>
      <c r="DY308" s="26"/>
      <c r="DZ308" s="26"/>
      <c r="EA308" s="26"/>
      <c r="EB308" s="26"/>
      <c r="EC308" s="26"/>
      <c r="ED308" s="26"/>
      <c r="EE308" s="26"/>
      <c r="EF308" s="26"/>
      <c r="EG308" s="26"/>
      <c r="EH308" s="26"/>
      <c r="EI308" s="26"/>
      <c r="EJ308" s="26"/>
      <c r="EK308" s="26"/>
      <c r="EL308" s="26"/>
      <c r="EM308" s="26"/>
      <c r="EN308" s="26"/>
      <c r="EO308" s="26"/>
      <c r="EP308" s="26"/>
      <c r="EQ308" s="26"/>
      <c r="ER308" s="26"/>
      <c r="ES308" s="26"/>
      <c r="ET308" s="26"/>
      <c r="EU308" s="26"/>
      <c r="EV308" s="26"/>
      <c r="EW308" s="26"/>
      <c r="EX308" s="26"/>
      <c r="EY308" s="26"/>
      <c r="EZ308" s="26"/>
      <c r="FA308" s="26"/>
      <c r="FB308" s="26"/>
      <c r="FC308" s="26"/>
      <c r="FD308" s="26"/>
      <c r="FE308" s="26"/>
      <c r="FF308" s="26"/>
      <c r="FG308" s="26"/>
      <c r="FH308" s="26"/>
      <c r="FI308" s="26"/>
      <c r="FJ308" s="26"/>
      <c r="FK308" s="26"/>
      <c r="FL308" s="26"/>
      <c r="FM308" s="26"/>
      <c r="FN308" s="26"/>
      <c r="FO308" s="26"/>
      <c r="FP308" s="26"/>
      <c r="FQ308" s="26"/>
      <c r="FR308" s="26"/>
      <c r="FS308" s="26"/>
      <c r="FT308" s="26"/>
      <c r="FU308" s="26"/>
      <c r="FV308" s="26"/>
      <c r="FW308" s="26"/>
      <c r="FX308" s="26"/>
      <c r="FY308" s="26"/>
      <c r="FZ308" s="26"/>
      <c r="GA308" s="26"/>
      <c r="GB308" s="26"/>
      <c r="GC308" s="26"/>
      <c r="GD308" s="26"/>
      <c r="GE308" s="26"/>
      <c r="GF308" s="26"/>
      <c r="GG308" s="26"/>
      <c r="GH308" s="26"/>
      <c r="GI308" s="26"/>
      <c r="GJ308" s="26"/>
      <c r="GK308" s="26"/>
      <c r="GL308" s="26"/>
      <c r="GM308" s="26"/>
      <c r="GN308" s="26"/>
      <c r="GO308" s="26"/>
      <c r="GP308" s="26"/>
      <c r="GQ308" s="26"/>
      <c r="GR308" s="26"/>
      <c r="GS308" s="26"/>
      <c r="GT308" s="26"/>
      <c r="GU308" s="26"/>
      <c r="GV308" s="26"/>
      <c r="GW308" s="26"/>
      <c r="GX308" s="26"/>
      <c r="GY308" s="26"/>
      <c r="GZ308" s="26"/>
      <c r="HA308" s="26"/>
      <c r="HB308" s="26"/>
      <c r="HC308" s="26"/>
      <c r="HD308" s="26"/>
      <c r="HE308" s="26"/>
      <c r="HF308" s="26"/>
      <c r="HG308" s="26"/>
      <c r="HH308" s="26"/>
      <c r="HI308" s="26"/>
      <c r="HJ308" s="26"/>
      <c r="HK308" s="26"/>
      <c r="HL308" s="26"/>
      <c r="HM308" s="26"/>
      <c r="HN308" s="26"/>
      <c r="HO308" s="26"/>
      <c r="HP308" s="26"/>
      <c r="HQ308" s="26"/>
      <c r="HR308" s="26"/>
      <c r="HS308" s="26"/>
      <c r="HT308" s="26"/>
      <c r="HU308" s="26"/>
      <c r="HV308" s="26"/>
      <c r="HW308" s="26"/>
      <c r="HX308" s="26"/>
      <c r="HY308" s="26"/>
      <c r="HZ308" s="26"/>
      <c r="IA308" s="26"/>
      <c r="IB308" s="26"/>
      <c r="IC308" s="26"/>
      <c r="ID308" s="26"/>
      <c r="IE308" s="26"/>
      <c r="IF308" s="26"/>
      <c r="IG308" s="26"/>
      <c r="IH308" s="26"/>
      <c r="II308" s="26"/>
      <c r="IJ308" s="26"/>
      <c r="IK308" s="26"/>
      <c r="IL308" s="26"/>
      <c r="IM308" s="26"/>
    </row>
    <row r="309" spans="1:247" s="53" customFormat="1">
      <c r="A309" s="45">
        <f t="shared" si="12"/>
        <v>300</v>
      </c>
      <c r="B309" s="107" t="s">
        <v>278</v>
      </c>
      <c r="C309" s="19"/>
      <c r="D309" s="45">
        <v>2002</v>
      </c>
      <c r="E309" s="45" t="s">
        <v>533</v>
      </c>
      <c r="F309" s="45">
        <v>1</v>
      </c>
      <c r="G309" s="126">
        <f t="shared" si="11"/>
        <v>11992000</v>
      </c>
      <c r="H309" s="36">
        <v>11992000</v>
      </c>
      <c r="I309" s="29">
        <v>0</v>
      </c>
      <c r="J309" s="20">
        <v>1</v>
      </c>
      <c r="K309" s="22">
        <f>H309</f>
        <v>11992000</v>
      </c>
      <c r="L309" s="29">
        <f>I309</f>
        <v>0</v>
      </c>
      <c r="M309" s="30"/>
      <c r="N309" s="30"/>
      <c r="O309" s="30"/>
      <c r="P309" s="19"/>
      <c r="Q309" s="42"/>
      <c r="R309" s="19">
        <v>10</v>
      </c>
      <c r="S309" s="31">
        <f>100%/R309</f>
        <v>0.1</v>
      </c>
      <c r="T309" s="32">
        <f>H309/R309</f>
        <v>1199200</v>
      </c>
      <c r="U309" s="19">
        <f>2018-D309</f>
        <v>16</v>
      </c>
      <c r="V309" s="19"/>
      <c r="W309" s="33">
        <f>T309*U309</f>
        <v>19187200</v>
      </c>
      <c r="X309" s="26">
        <f>IF(I309&lt;0,0,I309)</f>
        <v>0</v>
      </c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6"/>
      <c r="BD309" s="26"/>
      <c r="BE309" s="26"/>
      <c r="BF309" s="26"/>
      <c r="BG309" s="26"/>
      <c r="BH309" s="26"/>
      <c r="BI309" s="26"/>
      <c r="BJ309" s="26"/>
      <c r="BK309" s="26"/>
      <c r="BL309" s="26"/>
      <c r="BM309" s="26"/>
      <c r="BN309" s="26"/>
      <c r="BO309" s="26"/>
      <c r="BP309" s="26"/>
      <c r="BQ309" s="26"/>
      <c r="BR309" s="26"/>
      <c r="BS309" s="26"/>
      <c r="BT309" s="26"/>
      <c r="BU309" s="26"/>
      <c r="BV309" s="26"/>
      <c r="BW309" s="26"/>
      <c r="BX309" s="26"/>
      <c r="BY309" s="26"/>
      <c r="BZ309" s="26"/>
      <c r="CA309" s="26"/>
      <c r="CB309" s="26"/>
      <c r="CC309" s="26"/>
      <c r="CD309" s="26"/>
      <c r="CE309" s="26"/>
      <c r="CF309" s="26"/>
      <c r="CG309" s="26"/>
      <c r="CH309" s="26"/>
      <c r="CI309" s="26"/>
      <c r="CJ309" s="26"/>
      <c r="CK309" s="26"/>
      <c r="CL309" s="26"/>
      <c r="CM309" s="26"/>
      <c r="CN309" s="26"/>
      <c r="CO309" s="26"/>
      <c r="CP309" s="26"/>
      <c r="CQ309" s="26"/>
      <c r="CR309" s="26"/>
      <c r="CS309" s="26"/>
      <c r="CT309" s="26"/>
      <c r="CU309" s="26"/>
      <c r="CV309" s="26"/>
      <c r="CW309" s="26"/>
      <c r="CX309" s="26"/>
      <c r="CY309" s="26"/>
      <c r="CZ309" s="26"/>
      <c r="DA309" s="26"/>
      <c r="DB309" s="26"/>
      <c r="DC309" s="26"/>
      <c r="DD309" s="26"/>
      <c r="DE309" s="26"/>
      <c r="DF309" s="26"/>
      <c r="DG309" s="26"/>
      <c r="DH309" s="26"/>
      <c r="DI309" s="26"/>
      <c r="DJ309" s="26"/>
      <c r="DK309" s="26"/>
      <c r="DL309" s="26"/>
      <c r="DM309" s="26"/>
      <c r="DN309" s="26"/>
      <c r="DO309" s="26"/>
      <c r="DP309" s="26"/>
      <c r="DQ309" s="26"/>
      <c r="DR309" s="26"/>
      <c r="DS309" s="26"/>
      <c r="DT309" s="26"/>
      <c r="DU309" s="26"/>
      <c r="DV309" s="26"/>
      <c r="DW309" s="26"/>
      <c r="DX309" s="26"/>
      <c r="DY309" s="26"/>
      <c r="DZ309" s="26"/>
      <c r="EA309" s="26"/>
      <c r="EB309" s="26"/>
      <c r="EC309" s="26"/>
      <c r="ED309" s="26"/>
      <c r="EE309" s="26"/>
      <c r="EF309" s="26"/>
      <c r="EG309" s="26"/>
      <c r="EH309" s="26"/>
      <c r="EI309" s="26"/>
      <c r="EJ309" s="26"/>
      <c r="EK309" s="26"/>
      <c r="EL309" s="26"/>
      <c r="EM309" s="26"/>
      <c r="EN309" s="26"/>
      <c r="EO309" s="26"/>
      <c r="EP309" s="26"/>
      <c r="EQ309" s="26"/>
      <c r="ER309" s="26"/>
      <c r="ES309" s="26"/>
      <c r="ET309" s="26"/>
      <c r="EU309" s="26"/>
      <c r="EV309" s="26"/>
      <c r="EW309" s="26"/>
      <c r="EX309" s="26"/>
      <c r="EY309" s="26"/>
      <c r="EZ309" s="26"/>
      <c r="FA309" s="26"/>
      <c r="FB309" s="26"/>
      <c r="FC309" s="26"/>
      <c r="FD309" s="26"/>
      <c r="FE309" s="26"/>
      <c r="FF309" s="26"/>
      <c r="FG309" s="26"/>
      <c r="FH309" s="26"/>
      <c r="FI309" s="26"/>
      <c r="FJ309" s="26"/>
      <c r="FK309" s="26"/>
      <c r="FL309" s="26"/>
      <c r="FM309" s="26"/>
      <c r="FN309" s="26"/>
      <c r="FO309" s="26"/>
      <c r="FP309" s="26"/>
      <c r="FQ309" s="26"/>
      <c r="FR309" s="26"/>
      <c r="FS309" s="26"/>
      <c r="FT309" s="26"/>
      <c r="FU309" s="26"/>
      <c r="FV309" s="26"/>
      <c r="FW309" s="26"/>
      <c r="FX309" s="26"/>
      <c r="FY309" s="26"/>
      <c r="FZ309" s="26"/>
      <c r="GA309" s="26"/>
      <c r="GB309" s="26"/>
      <c r="GC309" s="26"/>
      <c r="GD309" s="26"/>
      <c r="GE309" s="26"/>
      <c r="GF309" s="26"/>
      <c r="GG309" s="26"/>
      <c r="GH309" s="26"/>
      <c r="GI309" s="26"/>
      <c r="GJ309" s="26"/>
      <c r="GK309" s="26"/>
      <c r="GL309" s="26"/>
      <c r="GM309" s="26"/>
      <c r="GN309" s="26"/>
      <c r="GO309" s="26"/>
      <c r="GP309" s="26"/>
      <c r="GQ309" s="26"/>
      <c r="GR309" s="26"/>
      <c r="GS309" s="26"/>
      <c r="GT309" s="26"/>
      <c r="GU309" s="26"/>
      <c r="GV309" s="26"/>
      <c r="GW309" s="26"/>
      <c r="GX309" s="26"/>
      <c r="GY309" s="26"/>
      <c r="GZ309" s="26"/>
      <c r="HA309" s="26"/>
      <c r="HB309" s="26"/>
      <c r="HC309" s="26"/>
      <c r="HD309" s="26"/>
      <c r="HE309" s="26"/>
      <c r="HF309" s="26"/>
      <c r="HG309" s="26"/>
      <c r="HH309" s="26"/>
      <c r="HI309" s="26"/>
      <c r="HJ309" s="26"/>
      <c r="HK309" s="26"/>
      <c r="HL309" s="26"/>
      <c r="HM309" s="26"/>
      <c r="HN309" s="26"/>
      <c r="HO309" s="26"/>
      <c r="HP309" s="26"/>
      <c r="HQ309" s="26"/>
      <c r="HR309" s="26"/>
      <c r="HS309" s="26"/>
      <c r="HT309" s="26"/>
      <c r="HU309" s="26"/>
      <c r="HV309" s="26"/>
      <c r="HW309" s="26"/>
      <c r="HX309" s="26"/>
      <c r="HY309" s="26"/>
      <c r="HZ309" s="26"/>
      <c r="IA309" s="26"/>
      <c r="IB309" s="26"/>
      <c r="IC309" s="26"/>
      <c r="ID309" s="26"/>
      <c r="IE309" s="26"/>
      <c r="IF309" s="26"/>
      <c r="IG309" s="26"/>
      <c r="IH309" s="26"/>
      <c r="II309" s="26"/>
      <c r="IJ309" s="26"/>
      <c r="IK309" s="26"/>
      <c r="IL309" s="26"/>
      <c r="IM309" s="26"/>
    </row>
    <row r="310" spans="1:247" s="53" customFormat="1" ht="31.5">
      <c r="A310" s="45">
        <f t="shared" si="12"/>
        <v>301</v>
      </c>
      <c r="B310" s="107" t="s">
        <v>279</v>
      </c>
      <c r="C310" s="39"/>
      <c r="D310" s="45">
        <v>2011</v>
      </c>
      <c r="E310" s="45" t="s">
        <v>533</v>
      </c>
      <c r="F310" s="45">
        <v>1</v>
      </c>
      <c r="G310" s="126">
        <f t="shared" si="11"/>
        <v>21986800</v>
      </c>
      <c r="H310" s="35">
        <v>21986800</v>
      </c>
      <c r="I310" s="29">
        <f>H310-W310</f>
        <v>6596040</v>
      </c>
      <c r="J310" s="20">
        <v>1</v>
      </c>
      <c r="K310" s="22">
        <f>H310</f>
        <v>21986800</v>
      </c>
      <c r="L310" s="29">
        <f>I310</f>
        <v>6596040</v>
      </c>
      <c r="M310" s="30"/>
      <c r="N310" s="30"/>
      <c r="O310" s="30"/>
      <c r="P310" s="41"/>
      <c r="Q310" s="42"/>
      <c r="R310" s="19">
        <v>10</v>
      </c>
      <c r="S310" s="31">
        <f>100%/R310</f>
        <v>0.1</v>
      </c>
      <c r="T310" s="32">
        <f>H310/R310</f>
        <v>2198680</v>
      </c>
      <c r="U310" s="19">
        <f>2018-D310</f>
        <v>7</v>
      </c>
      <c r="V310" s="19"/>
      <c r="W310" s="33">
        <f>T310*U310</f>
        <v>15390760</v>
      </c>
      <c r="X310" s="26">
        <f>IF(I310&lt;0,0,I310)</f>
        <v>6596040</v>
      </c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6"/>
      <c r="BD310" s="26"/>
      <c r="BE310" s="26"/>
      <c r="BF310" s="26"/>
      <c r="BG310" s="26"/>
      <c r="BH310" s="26"/>
      <c r="BI310" s="26"/>
      <c r="BJ310" s="26"/>
      <c r="BK310" s="26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  <c r="BW310" s="26"/>
      <c r="BX310" s="26"/>
      <c r="BY310" s="26"/>
      <c r="BZ310" s="26"/>
      <c r="CA310" s="26"/>
      <c r="CB310" s="26"/>
      <c r="CC310" s="26"/>
      <c r="CD310" s="26"/>
      <c r="CE310" s="26"/>
      <c r="CF310" s="26"/>
      <c r="CG310" s="26"/>
      <c r="CH310" s="26"/>
      <c r="CI310" s="26"/>
      <c r="CJ310" s="26"/>
      <c r="CK310" s="26"/>
      <c r="CL310" s="26"/>
      <c r="CM310" s="26"/>
      <c r="CN310" s="26"/>
      <c r="CO310" s="26"/>
      <c r="CP310" s="26"/>
      <c r="CQ310" s="26"/>
      <c r="CR310" s="26"/>
      <c r="CS310" s="26"/>
      <c r="CT310" s="26"/>
      <c r="CU310" s="26"/>
      <c r="CV310" s="26"/>
      <c r="CW310" s="26"/>
      <c r="CX310" s="26"/>
      <c r="CY310" s="26"/>
      <c r="CZ310" s="26"/>
      <c r="DA310" s="26"/>
      <c r="DB310" s="26"/>
      <c r="DC310" s="26"/>
      <c r="DD310" s="26"/>
      <c r="DE310" s="26"/>
      <c r="DF310" s="26"/>
      <c r="DG310" s="26"/>
      <c r="DH310" s="26"/>
      <c r="DI310" s="26"/>
      <c r="DJ310" s="26"/>
      <c r="DK310" s="26"/>
      <c r="DL310" s="26"/>
      <c r="DM310" s="26"/>
      <c r="DN310" s="26"/>
      <c r="DO310" s="26"/>
      <c r="DP310" s="26"/>
      <c r="DQ310" s="26"/>
      <c r="DR310" s="26"/>
      <c r="DS310" s="26"/>
      <c r="DT310" s="26"/>
      <c r="DU310" s="26"/>
      <c r="DV310" s="26"/>
      <c r="DW310" s="26"/>
      <c r="DX310" s="26"/>
      <c r="DY310" s="26"/>
      <c r="DZ310" s="26"/>
      <c r="EA310" s="26"/>
      <c r="EB310" s="26"/>
      <c r="EC310" s="26"/>
      <c r="ED310" s="26"/>
      <c r="EE310" s="26"/>
      <c r="EF310" s="26"/>
      <c r="EG310" s="26"/>
      <c r="EH310" s="26"/>
      <c r="EI310" s="26"/>
      <c r="EJ310" s="26"/>
      <c r="EK310" s="26"/>
      <c r="EL310" s="26"/>
      <c r="EM310" s="26"/>
      <c r="EN310" s="26"/>
      <c r="EO310" s="26"/>
      <c r="EP310" s="26"/>
      <c r="EQ310" s="26"/>
      <c r="ER310" s="26"/>
      <c r="ES310" s="26"/>
      <c r="ET310" s="26"/>
      <c r="EU310" s="26"/>
      <c r="EV310" s="26"/>
      <c r="EW310" s="26"/>
      <c r="EX310" s="26"/>
      <c r="EY310" s="26"/>
      <c r="EZ310" s="26"/>
      <c r="FA310" s="26"/>
      <c r="FB310" s="26"/>
      <c r="FC310" s="26"/>
      <c r="FD310" s="26"/>
      <c r="FE310" s="26"/>
      <c r="FF310" s="26"/>
      <c r="FG310" s="26"/>
      <c r="FH310" s="26"/>
      <c r="FI310" s="26"/>
      <c r="FJ310" s="26"/>
      <c r="FK310" s="26"/>
      <c r="FL310" s="26"/>
      <c r="FM310" s="26"/>
      <c r="FN310" s="26"/>
      <c r="FO310" s="26"/>
      <c r="FP310" s="26"/>
      <c r="FQ310" s="26"/>
      <c r="FR310" s="26"/>
      <c r="FS310" s="26"/>
      <c r="FT310" s="26"/>
      <c r="FU310" s="26"/>
      <c r="FV310" s="26"/>
      <c r="FW310" s="26"/>
      <c r="FX310" s="26"/>
      <c r="FY310" s="26"/>
      <c r="FZ310" s="26"/>
      <c r="GA310" s="26"/>
      <c r="GB310" s="26"/>
      <c r="GC310" s="26"/>
      <c r="GD310" s="26"/>
      <c r="GE310" s="26"/>
      <c r="GF310" s="26"/>
      <c r="GG310" s="26"/>
      <c r="GH310" s="26"/>
      <c r="GI310" s="26"/>
      <c r="GJ310" s="26"/>
      <c r="GK310" s="26"/>
      <c r="GL310" s="26"/>
      <c r="GM310" s="26"/>
      <c r="GN310" s="26"/>
      <c r="GO310" s="26"/>
      <c r="GP310" s="26"/>
      <c r="GQ310" s="26"/>
      <c r="GR310" s="26"/>
      <c r="GS310" s="26"/>
      <c r="GT310" s="26"/>
      <c r="GU310" s="26"/>
      <c r="GV310" s="26"/>
      <c r="GW310" s="26"/>
      <c r="GX310" s="26"/>
      <c r="GY310" s="26"/>
      <c r="GZ310" s="26"/>
      <c r="HA310" s="26"/>
      <c r="HB310" s="26"/>
      <c r="HC310" s="26"/>
      <c r="HD310" s="26"/>
      <c r="HE310" s="26"/>
      <c r="HF310" s="26"/>
      <c r="HG310" s="26"/>
      <c r="HH310" s="26"/>
      <c r="HI310" s="26"/>
      <c r="HJ310" s="26"/>
      <c r="HK310" s="26"/>
      <c r="HL310" s="26"/>
      <c r="HM310" s="26"/>
      <c r="HN310" s="26"/>
      <c r="HO310" s="26"/>
      <c r="HP310" s="26"/>
      <c r="HQ310" s="26"/>
      <c r="HR310" s="26"/>
      <c r="HS310" s="26"/>
      <c r="HT310" s="26"/>
      <c r="HU310" s="26"/>
      <c r="HV310" s="26"/>
      <c r="HW310" s="26"/>
      <c r="HX310" s="26"/>
      <c r="HY310" s="26"/>
      <c r="HZ310" s="26"/>
      <c r="IA310" s="26"/>
      <c r="IB310" s="26"/>
      <c r="IC310" s="26"/>
      <c r="ID310" s="26"/>
      <c r="IE310" s="26"/>
      <c r="IF310" s="26"/>
      <c r="IG310" s="26"/>
      <c r="IH310" s="26"/>
      <c r="II310" s="26"/>
      <c r="IJ310" s="26"/>
      <c r="IK310" s="26"/>
      <c r="IL310" s="26"/>
      <c r="IM310" s="26"/>
    </row>
    <row r="311" spans="1:247" s="53" customFormat="1">
      <c r="A311" s="45">
        <f t="shared" si="12"/>
        <v>302</v>
      </c>
      <c r="B311" s="107" t="s">
        <v>280</v>
      </c>
      <c r="C311" s="19"/>
      <c r="D311" s="45">
        <v>2007</v>
      </c>
      <c r="E311" s="45" t="s">
        <v>533</v>
      </c>
      <c r="F311" s="45">
        <v>2</v>
      </c>
      <c r="G311" s="126">
        <f t="shared" si="11"/>
        <v>16500000</v>
      </c>
      <c r="H311" s="36">
        <v>33000000</v>
      </c>
      <c r="I311" s="29">
        <v>0</v>
      </c>
      <c r="J311" s="20">
        <v>1</v>
      </c>
      <c r="K311" s="22">
        <f>H311</f>
        <v>33000000</v>
      </c>
      <c r="L311" s="29">
        <f>I311</f>
        <v>0</v>
      </c>
      <c r="M311" s="30"/>
      <c r="N311" s="30"/>
      <c r="O311" s="30"/>
      <c r="P311" s="19"/>
      <c r="Q311" s="42"/>
      <c r="R311" s="19">
        <v>10</v>
      </c>
      <c r="S311" s="31">
        <f>100%/R311</f>
        <v>0.1</v>
      </c>
      <c r="T311" s="32">
        <f>H311/R311</f>
        <v>3300000</v>
      </c>
      <c r="U311" s="19">
        <f>2018-D311</f>
        <v>11</v>
      </c>
      <c r="V311" s="19"/>
      <c r="W311" s="33">
        <f>T311*U311</f>
        <v>36300000</v>
      </c>
      <c r="X311" s="26">
        <f>IF(I311&lt;0,0,I311)</f>
        <v>0</v>
      </c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6"/>
      <c r="BD311" s="26"/>
      <c r="BE311" s="26"/>
      <c r="BF311" s="26"/>
      <c r="BG311" s="26"/>
      <c r="BH311" s="26"/>
      <c r="BI311" s="26"/>
      <c r="BJ311" s="26"/>
      <c r="BK311" s="26"/>
      <c r="BL311" s="26"/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  <c r="BW311" s="26"/>
      <c r="BX311" s="26"/>
      <c r="BY311" s="26"/>
      <c r="BZ311" s="26"/>
      <c r="CA311" s="26"/>
      <c r="CB311" s="26"/>
      <c r="CC311" s="26"/>
      <c r="CD311" s="26"/>
      <c r="CE311" s="26"/>
      <c r="CF311" s="26"/>
      <c r="CG311" s="26"/>
      <c r="CH311" s="26"/>
      <c r="CI311" s="26"/>
      <c r="CJ311" s="26"/>
      <c r="CK311" s="26"/>
      <c r="CL311" s="26"/>
      <c r="CM311" s="26"/>
      <c r="CN311" s="26"/>
      <c r="CO311" s="26"/>
      <c r="CP311" s="26"/>
      <c r="CQ311" s="26"/>
      <c r="CR311" s="26"/>
      <c r="CS311" s="26"/>
      <c r="CT311" s="26"/>
      <c r="CU311" s="26"/>
      <c r="CV311" s="26"/>
      <c r="CW311" s="26"/>
      <c r="CX311" s="26"/>
      <c r="CY311" s="26"/>
      <c r="CZ311" s="26"/>
      <c r="DA311" s="26"/>
      <c r="DB311" s="26"/>
      <c r="DC311" s="26"/>
      <c r="DD311" s="26"/>
      <c r="DE311" s="26"/>
      <c r="DF311" s="26"/>
      <c r="DG311" s="26"/>
      <c r="DH311" s="26"/>
      <c r="DI311" s="26"/>
      <c r="DJ311" s="26"/>
      <c r="DK311" s="26"/>
      <c r="DL311" s="26"/>
      <c r="DM311" s="26"/>
      <c r="DN311" s="26"/>
      <c r="DO311" s="26"/>
      <c r="DP311" s="26"/>
      <c r="DQ311" s="26"/>
      <c r="DR311" s="26"/>
      <c r="DS311" s="26"/>
      <c r="DT311" s="26"/>
      <c r="DU311" s="26"/>
      <c r="DV311" s="26"/>
      <c r="DW311" s="26"/>
      <c r="DX311" s="26"/>
      <c r="DY311" s="26"/>
      <c r="DZ311" s="26"/>
      <c r="EA311" s="26"/>
      <c r="EB311" s="26"/>
      <c r="EC311" s="26"/>
      <c r="ED311" s="26"/>
      <c r="EE311" s="26"/>
      <c r="EF311" s="26"/>
      <c r="EG311" s="26"/>
      <c r="EH311" s="26"/>
      <c r="EI311" s="26"/>
      <c r="EJ311" s="26"/>
      <c r="EK311" s="26"/>
      <c r="EL311" s="26"/>
      <c r="EM311" s="26"/>
      <c r="EN311" s="26"/>
      <c r="EO311" s="26"/>
      <c r="EP311" s="26"/>
      <c r="EQ311" s="26"/>
      <c r="ER311" s="26"/>
      <c r="ES311" s="26"/>
      <c r="ET311" s="26"/>
      <c r="EU311" s="26"/>
      <c r="EV311" s="26"/>
      <c r="EW311" s="26"/>
      <c r="EX311" s="26"/>
      <c r="EY311" s="26"/>
      <c r="EZ311" s="26"/>
      <c r="FA311" s="26"/>
      <c r="FB311" s="26"/>
      <c r="FC311" s="26"/>
      <c r="FD311" s="26"/>
      <c r="FE311" s="26"/>
      <c r="FF311" s="26"/>
      <c r="FG311" s="26"/>
      <c r="FH311" s="26"/>
      <c r="FI311" s="26"/>
      <c r="FJ311" s="26"/>
      <c r="FK311" s="26"/>
      <c r="FL311" s="26"/>
      <c r="FM311" s="26"/>
      <c r="FN311" s="26"/>
      <c r="FO311" s="26"/>
      <c r="FP311" s="26"/>
      <c r="FQ311" s="26"/>
      <c r="FR311" s="26"/>
      <c r="FS311" s="26"/>
      <c r="FT311" s="26"/>
      <c r="FU311" s="26"/>
      <c r="FV311" s="26"/>
      <c r="FW311" s="26"/>
      <c r="FX311" s="26"/>
      <c r="FY311" s="26"/>
      <c r="FZ311" s="26"/>
      <c r="GA311" s="26"/>
      <c r="GB311" s="26"/>
      <c r="GC311" s="26"/>
      <c r="GD311" s="26"/>
      <c r="GE311" s="26"/>
      <c r="GF311" s="26"/>
      <c r="GG311" s="26"/>
      <c r="GH311" s="26"/>
      <c r="GI311" s="26"/>
      <c r="GJ311" s="26"/>
      <c r="GK311" s="26"/>
      <c r="GL311" s="26"/>
      <c r="GM311" s="26"/>
      <c r="GN311" s="26"/>
      <c r="GO311" s="26"/>
      <c r="GP311" s="26"/>
      <c r="GQ311" s="26"/>
      <c r="GR311" s="26"/>
      <c r="GS311" s="26"/>
      <c r="GT311" s="26"/>
      <c r="GU311" s="26"/>
      <c r="GV311" s="26"/>
      <c r="GW311" s="26"/>
      <c r="GX311" s="26"/>
      <c r="GY311" s="26"/>
      <c r="GZ311" s="26"/>
      <c r="HA311" s="26"/>
      <c r="HB311" s="26"/>
      <c r="HC311" s="26"/>
      <c r="HD311" s="26"/>
      <c r="HE311" s="26"/>
      <c r="HF311" s="26"/>
      <c r="HG311" s="26"/>
      <c r="HH311" s="26"/>
      <c r="HI311" s="26"/>
      <c r="HJ311" s="26"/>
      <c r="HK311" s="26"/>
      <c r="HL311" s="26"/>
      <c r="HM311" s="26"/>
      <c r="HN311" s="26"/>
      <c r="HO311" s="26"/>
      <c r="HP311" s="26"/>
      <c r="HQ311" s="26"/>
      <c r="HR311" s="26"/>
      <c r="HS311" s="26"/>
      <c r="HT311" s="26"/>
      <c r="HU311" s="26"/>
      <c r="HV311" s="26"/>
      <c r="HW311" s="26"/>
      <c r="HX311" s="26"/>
      <c r="HY311" s="26"/>
      <c r="HZ311" s="26"/>
      <c r="IA311" s="26"/>
      <c r="IB311" s="26"/>
      <c r="IC311" s="26"/>
      <c r="ID311" s="26"/>
      <c r="IE311" s="26"/>
      <c r="IF311" s="26"/>
      <c r="IG311" s="26"/>
      <c r="IH311" s="26"/>
      <c r="II311" s="26"/>
      <c r="IJ311" s="26"/>
      <c r="IK311" s="26"/>
      <c r="IL311" s="26"/>
      <c r="IM311" s="26"/>
    </row>
    <row r="312" spans="1:247" s="53" customFormat="1" ht="15" customHeight="1">
      <c r="A312" s="45">
        <f t="shared" si="12"/>
        <v>303</v>
      </c>
      <c r="B312" s="109" t="s">
        <v>281</v>
      </c>
      <c r="C312" s="57"/>
      <c r="D312" s="45">
        <v>2012</v>
      </c>
      <c r="E312" s="45" t="s">
        <v>533</v>
      </c>
      <c r="F312" s="75">
        <v>1</v>
      </c>
      <c r="G312" s="126">
        <f t="shared" si="11"/>
        <v>17569100</v>
      </c>
      <c r="H312" s="67">
        <v>17569100</v>
      </c>
      <c r="I312" s="29">
        <f>H312-W312</f>
        <v>7027640</v>
      </c>
      <c r="J312" s="57">
        <v>1</v>
      </c>
      <c r="K312" s="22">
        <f>H312</f>
        <v>17569100</v>
      </c>
      <c r="L312" s="29">
        <f>I312</f>
        <v>7027640</v>
      </c>
      <c r="M312" s="37"/>
      <c r="N312" s="37"/>
      <c r="O312" s="37"/>
      <c r="P312" s="37"/>
      <c r="Q312" s="37"/>
      <c r="R312" s="20">
        <v>10</v>
      </c>
      <c r="S312" s="31">
        <f>100%/R312</f>
        <v>0.1</v>
      </c>
      <c r="T312" s="32">
        <f>H312/R312</f>
        <v>1756910</v>
      </c>
      <c r="U312" s="19">
        <f>2018-D312</f>
        <v>6</v>
      </c>
      <c r="V312" s="19"/>
      <c r="W312" s="33">
        <f>T312*U312</f>
        <v>10541460</v>
      </c>
      <c r="X312" s="26">
        <f>IF(I312&lt;0,0,I312)</f>
        <v>7027640</v>
      </c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</row>
    <row r="313" spans="1:247" s="53" customFormat="1" ht="36">
      <c r="A313" s="45">
        <f t="shared" si="12"/>
        <v>304</v>
      </c>
      <c r="B313" s="108" t="s">
        <v>282</v>
      </c>
      <c r="C313" s="127"/>
      <c r="D313" s="45">
        <v>2016</v>
      </c>
      <c r="E313" s="45" t="s">
        <v>533</v>
      </c>
      <c r="F313" s="45">
        <v>1</v>
      </c>
      <c r="G313" s="126">
        <f t="shared" si="11"/>
        <v>50977142</v>
      </c>
      <c r="H313" s="36">
        <v>50977142</v>
      </c>
      <c r="I313" s="29">
        <f>H313-W313</f>
        <v>38232856.5</v>
      </c>
      <c r="J313" s="20">
        <f>F313</f>
        <v>1</v>
      </c>
      <c r="K313" s="40">
        <f>H313</f>
        <v>50977142</v>
      </c>
      <c r="L313" s="29">
        <f>I313</f>
        <v>38232856.5</v>
      </c>
      <c r="M313" s="30"/>
      <c r="N313" s="30"/>
      <c r="O313" s="30"/>
      <c r="P313" s="41"/>
      <c r="Q313" s="42" t="s">
        <v>524</v>
      </c>
      <c r="R313" s="19">
        <v>8</v>
      </c>
      <c r="S313" s="31">
        <f>100%/R313</f>
        <v>0.125</v>
      </c>
      <c r="T313" s="32">
        <f>H313/R313</f>
        <v>6372142.75</v>
      </c>
      <c r="U313" s="19">
        <f>2018-D313</f>
        <v>2</v>
      </c>
      <c r="V313" s="19"/>
      <c r="W313" s="33">
        <f>T313*U313</f>
        <v>12744285.5</v>
      </c>
      <c r="X313" s="26">
        <f>IF(I313&lt;0,0,I313)</f>
        <v>38232856.5</v>
      </c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  <c r="AX313" s="26"/>
      <c r="AY313" s="26"/>
      <c r="AZ313" s="26"/>
      <c r="BA313" s="26"/>
      <c r="BB313" s="26"/>
      <c r="BC313" s="26"/>
      <c r="BD313" s="26"/>
      <c r="BE313" s="26"/>
      <c r="BF313" s="26"/>
      <c r="BG313" s="26"/>
      <c r="BH313" s="26"/>
      <c r="BI313" s="26"/>
      <c r="BJ313" s="26"/>
      <c r="BK313" s="26"/>
      <c r="BL313" s="26"/>
      <c r="BM313" s="26"/>
      <c r="BN313" s="26"/>
      <c r="BO313" s="26"/>
      <c r="BP313" s="26"/>
      <c r="BQ313" s="26"/>
      <c r="BR313" s="26"/>
      <c r="BS313" s="26"/>
      <c r="BT313" s="26"/>
      <c r="BU313" s="26"/>
      <c r="BV313" s="26"/>
      <c r="BW313" s="26"/>
      <c r="BX313" s="26"/>
      <c r="BY313" s="26"/>
      <c r="BZ313" s="26"/>
      <c r="CA313" s="26"/>
      <c r="CB313" s="26"/>
      <c r="CC313" s="26"/>
      <c r="CD313" s="26"/>
      <c r="CE313" s="26"/>
      <c r="CF313" s="26"/>
      <c r="CG313" s="26"/>
      <c r="CH313" s="26"/>
      <c r="CI313" s="26"/>
      <c r="CJ313" s="26"/>
      <c r="CK313" s="26"/>
      <c r="CL313" s="26"/>
      <c r="CM313" s="26"/>
      <c r="CN313" s="26"/>
      <c r="CO313" s="26"/>
      <c r="CP313" s="26"/>
      <c r="CQ313" s="26"/>
      <c r="CR313" s="26"/>
      <c r="CS313" s="26"/>
      <c r="CT313" s="26"/>
      <c r="CU313" s="26"/>
      <c r="CV313" s="26"/>
      <c r="CW313" s="26"/>
      <c r="CX313" s="26"/>
      <c r="CY313" s="26"/>
      <c r="CZ313" s="26"/>
      <c r="DA313" s="26"/>
      <c r="DB313" s="26"/>
      <c r="DC313" s="26"/>
      <c r="DD313" s="26"/>
      <c r="DE313" s="26"/>
      <c r="DF313" s="26"/>
      <c r="DG313" s="26"/>
      <c r="DH313" s="26"/>
      <c r="DI313" s="26"/>
      <c r="DJ313" s="26"/>
      <c r="DK313" s="26"/>
      <c r="DL313" s="26"/>
      <c r="DM313" s="26"/>
      <c r="DN313" s="26"/>
      <c r="DO313" s="26"/>
      <c r="DP313" s="26"/>
      <c r="DQ313" s="26"/>
      <c r="DR313" s="26"/>
      <c r="DS313" s="26"/>
      <c r="DT313" s="26"/>
      <c r="DU313" s="26"/>
      <c r="DV313" s="26"/>
      <c r="DW313" s="26"/>
      <c r="DX313" s="26"/>
      <c r="DY313" s="26"/>
      <c r="DZ313" s="26"/>
      <c r="EA313" s="26"/>
      <c r="EB313" s="26"/>
      <c r="EC313" s="26"/>
      <c r="ED313" s="26"/>
      <c r="EE313" s="26"/>
      <c r="EF313" s="26"/>
      <c r="EG313" s="26"/>
      <c r="EH313" s="26"/>
      <c r="EI313" s="26"/>
      <c r="EJ313" s="26"/>
      <c r="EK313" s="26"/>
      <c r="EL313" s="26"/>
      <c r="EM313" s="26"/>
      <c r="EN313" s="26"/>
      <c r="EO313" s="26"/>
      <c r="EP313" s="26"/>
      <c r="EQ313" s="26"/>
      <c r="ER313" s="26"/>
      <c r="ES313" s="26"/>
      <c r="ET313" s="26"/>
      <c r="EU313" s="26"/>
      <c r="EV313" s="26"/>
      <c r="EW313" s="26"/>
      <c r="EX313" s="26"/>
      <c r="EY313" s="26"/>
      <c r="EZ313" s="26"/>
      <c r="FA313" s="26"/>
      <c r="FB313" s="26"/>
      <c r="FC313" s="26"/>
      <c r="FD313" s="26"/>
      <c r="FE313" s="26"/>
      <c r="FF313" s="26"/>
      <c r="FG313" s="26"/>
      <c r="FH313" s="26"/>
      <c r="FI313" s="26"/>
      <c r="FJ313" s="26"/>
      <c r="FK313" s="26"/>
      <c r="FL313" s="26"/>
      <c r="FM313" s="26"/>
      <c r="FN313" s="26"/>
      <c r="FO313" s="26"/>
      <c r="FP313" s="26"/>
      <c r="FQ313" s="26"/>
      <c r="FR313" s="26"/>
      <c r="FS313" s="26"/>
      <c r="FT313" s="26"/>
      <c r="FU313" s="26"/>
      <c r="FV313" s="26"/>
      <c r="FW313" s="26"/>
      <c r="FX313" s="26"/>
      <c r="FY313" s="26"/>
      <c r="FZ313" s="26"/>
      <c r="GA313" s="26"/>
      <c r="GB313" s="26"/>
      <c r="GC313" s="26"/>
      <c r="GD313" s="26"/>
      <c r="GE313" s="26"/>
      <c r="GF313" s="26"/>
      <c r="GG313" s="26"/>
      <c r="GH313" s="26"/>
      <c r="GI313" s="26"/>
      <c r="GJ313" s="26"/>
      <c r="GK313" s="26"/>
      <c r="GL313" s="26"/>
      <c r="GM313" s="26"/>
      <c r="GN313" s="26"/>
      <c r="GO313" s="26"/>
      <c r="GP313" s="26"/>
      <c r="GQ313" s="26"/>
      <c r="GR313" s="26"/>
      <c r="GS313" s="26"/>
      <c r="GT313" s="26"/>
      <c r="GU313" s="26"/>
      <c r="GV313" s="26"/>
      <c r="GW313" s="26"/>
      <c r="GX313" s="26"/>
      <c r="GY313" s="26"/>
      <c r="GZ313" s="26"/>
      <c r="HA313" s="26"/>
      <c r="HB313" s="26"/>
      <c r="HC313" s="26"/>
      <c r="HD313" s="26"/>
      <c r="HE313" s="26"/>
      <c r="HF313" s="26"/>
      <c r="HG313" s="26"/>
      <c r="HH313" s="26"/>
      <c r="HI313" s="26"/>
      <c r="HJ313" s="26"/>
      <c r="HK313" s="26"/>
      <c r="HL313" s="26"/>
      <c r="HM313" s="26"/>
      <c r="HN313" s="26"/>
      <c r="HO313" s="26"/>
      <c r="HP313" s="26"/>
      <c r="HQ313" s="26"/>
      <c r="HR313" s="26"/>
      <c r="HS313" s="26"/>
      <c r="HT313" s="26"/>
      <c r="HU313" s="26"/>
      <c r="HV313" s="26"/>
      <c r="HW313" s="26"/>
      <c r="HX313" s="26"/>
      <c r="HY313" s="26"/>
      <c r="HZ313" s="26"/>
      <c r="IA313" s="26"/>
      <c r="IB313" s="26"/>
      <c r="IC313" s="26"/>
      <c r="ID313" s="26"/>
      <c r="IE313" s="26"/>
      <c r="IF313" s="26"/>
      <c r="IG313" s="26"/>
      <c r="IH313" s="26"/>
      <c r="II313" s="26"/>
      <c r="IJ313" s="26"/>
      <c r="IK313" s="26"/>
      <c r="IL313" s="26"/>
      <c r="IM313" s="26"/>
    </row>
    <row r="314" spans="1:247" s="53" customFormat="1">
      <c r="A314" s="45">
        <f t="shared" si="12"/>
        <v>305</v>
      </c>
      <c r="B314" s="107" t="s">
        <v>283</v>
      </c>
      <c r="C314" s="39"/>
      <c r="D314" s="45">
        <v>2010</v>
      </c>
      <c r="E314" s="45" t="s">
        <v>533</v>
      </c>
      <c r="F314" s="45">
        <v>2</v>
      </c>
      <c r="G314" s="126">
        <f t="shared" si="11"/>
        <v>6500000</v>
      </c>
      <c r="H314" s="36">
        <v>13000000</v>
      </c>
      <c r="I314" s="29">
        <f>H314-W314</f>
        <v>2600000</v>
      </c>
      <c r="J314" s="20">
        <v>1</v>
      </c>
      <c r="K314" s="22">
        <f>H314</f>
        <v>13000000</v>
      </c>
      <c r="L314" s="29">
        <f>I314</f>
        <v>2600000</v>
      </c>
      <c r="M314" s="30"/>
      <c r="N314" s="30"/>
      <c r="O314" s="30"/>
      <c r="P314" s="41"/>
      <c r="Q314" s="42"/>
      <c r="R314" s="19">
        <v>10</v>
      </c>
      <c r="S314" s="31">
        <f>100%/R314</f>
        <v>0.1</v>
      </c>
      <c r="T314" s="32">
        <f>H314/R314</f>
        <v>1300000</v>
      </c>
      <c r="U314" s="19">
        <f>2018-D314</f>
        <v>8</v>
      </c>
      <c r="V314" s="19"/>
      <c r="W314" s="33">
        <f>T314*U314</f>
        <v>10400000</v>
      </c>
      <c r="X314" s="26">
        <f>IF(I314&lt;0,0,I314)</f>
        <v>2600000</v>
      </c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  <c r="AX314" s="26"/>
      <c r="AY314" s="26"/>
      <c r="AZ314" s="26"/>
      <c r="BA314" s="26"/>
      <c r="BB314" s="26"/>
      <c r="BC314" s="26"/>
      <c r="BD314" s="26"/>
      <c r="BE314" s="26"/>
      <c r="BF314" s="26"/>
      <c r="BG314" s="26"/>
      <c r="BH314" s="26"/>
      <c r="BI314" s="26"/>
      <c r="BJ314" s="26"/>
      <c r="BK314" s="26"/>
      <c r="BL314" s="26"/>
      <c r="BM314" s="26"/>
      <c r="BN314" s="26"/>
      <c r="BO314" s="26"/>
      <c r="BP314" s="26"/>
      <c r="BQ314" s="26"/>
      <c r="BR314" s="26"/>
      <c r="BS314" s="26"/>
      <c r="BT314" s="26"/>
      <c r="BU314" s="26"/>
      <c r="BV314" s="26"/>
      <c r="BW314" s="26"/>
      <c r="BX314" s="26"/>
      <c r="BY314" s="26"/>
      <c r="BZ314" s="26"/>
      <c r="CA314" s="26"/>
      <c r="CB314" s="26"/>
      <c r="CC314" s="26"/>
      <c r="CD314" s="26"/>
      <c r="CE314" s="26"/>
      <c r="CF314" s="26"/>
      <c r="CG314" s="26"/>
      <c r="CH314" s="26"/>
      <c r="CI314" s="26"/>
      <c r="CJ314" s="26"/>
      <c r="CK314" s="26"/>
      <c r="CL314" s="26"/>
      <c r="CM314" s="26"/>
      <c r="CN314" s="26"/>
      <c r="CO314" s="26"/>
      <c r="CP314" s="26"/>
      <c r="CQ314" s="26"/>
      <c r="CR314" s="26"/>
      <c r="CS314" s="26"/>
      <c r="CT314" s="26"/>
      <c r="CU314" s="26"/>
      <c r="CV314" s="26"/>
      <c r="CW314" s="26"/>
      <c r="CX314" s="26"/>
      <c r="CY314" s="26"/>
      <c r="CZ314" s="26"/>
      <c r="DA314" s="26"/>
      <c r="DB314" s="26"/>
      <c r="DC314" s="26"/>
      <c r="DD314" s="26"/>
      <c r="DE314" s="26"/>
      <c r="DF314" s="26"/>
      <c r="DG314" s="26"/>
      <c r="DH314" s="26"/>
      <c r="DI314" s="26"/>
      <c r="DJ314" s="26"/>
      <c r="DK314" s="26"/>
      <c r="DL314" s="26"/>
      <c r="DM314" s="26"/>
      <c r="DN314" s="26"/>
      <c r="DO314" s="26"/>
      <c r="DP314" s="26"/>
      <c r="DQ314" s="26"/>
      <c r="DR314" s="26"/>
      <c r="DS314" s="26"/>
      <c r="DT314" s="26"/>
      <c r="DU314" s="26"/>
      <c r="DV314" s="26"/>
      <c r="DW314" s="26"/>
      <c r="DX314" s="26"/>
      <c r="DY314" s="26"/>
      <c r="DZ314" s="26"/>
      <c r="EA314" s="26"/>
      <c r="EB314" s="26"/>
      <c r="EC314" s="26"/>
      <c r="ED314" s="26"/>
      <c r="EE314" s="26"/>
      <c r="EF314" s="26"/>
      <c r="EG314" s="26"/>
      <c r="EH314" s="26"/>
      <c r="EI314" s="26"/>
      <c r="EJ314" s="26"/>
      <c r="EK314" s="26"/>
      <c r="EL314" s="26"/>
      <c r="EM314" s="26"/>
      <c r="EN314" s="26"/>
      <c r="EO314" s="26"/>
      <c r="EP314" s="26"/>
      <c r="EQ314" s="26"/>
      <c r="ER314" s="26"/>
      <c r="ES314" s="26"/>
      <c r="ET314" s="26"/>
      <c r="EU314" s="26"/>
      <c r="EV314" s="26"/>
      <c r="EW314" s="26"/>
      <c r="EX314" s="26"/>
      <c r="EY314" s="26"/>
      <c r="EZ314" s="26"/>
      <c r="FA314" s="26"/>
      <c r="FB314" s="26"/>
      <c r="FC314" s="26"/>
      <c r="FD314" s="26"/>
      <c r="FE314" s="26"/>
      <c r="FF314" s="26"/>
      <c r="FG314" s="26"/>
      <c r="FH314" s="26"/>
      <c r="FI314" s="26"/>
      <c r="FJ314" s="26"/>
      <c r="FK314" s="26"/>
      <c r="FL314" s="26"/>
      <c r="FM314" s="26"/>
      <c r="FN314" s="26"/>
      <c r="FO314" s="26"/>
      <c r="FP314" s="26"/>
      <c r="FQ314" s="26"/>
      <c r="FR314" s="26"/>
      <c r="FS314" s="26"/>
      <c r="FT314" s="26"/>
      <c r="FU314" s="26"/>
      <c r="FV314" s="26"/>
      <c r="FW314" s="26"/>
      <c r="FX314" s="26"/>
      <c r="FY314" s="26"/>
      <c r="FZ314" s="26"/>
      <c r="GA314" s="26"/>
      <c r="GB314" s="26"/>
      <c r="GC314" s="26"/>
      <c r="GD314" s="26"/>
      <c r="GE314" s="26"/>
      <c r="GF314" s="26"/>
      <c r="GG314" s="26"/>
      <c r="GH314" s="26"/>
      <c r="GI314" s="26"/>
      <c r="GJ314" s="26"/>
      <c r="GK314" s="26"/>
      <c r="GL314" s="26"/>
      <c r="GM314" s="26"/>
      <c r="GN314" s="26"/>
      <c r="GO314" s="26"/>
      <c r="GP314" s="26"/>
      <c r="GQ314" s="26"/>
      <c r="GR314" s="26"/>
      <c r="GS314" s="26"/>
      <c r="GT314" s="26"/>
      <c r="GU314" s="26"/>
      <c r="GV314" s="26"/>
      <c r="GW314" s="26"/>
      <c r="GX314" s="26"/>
      <c r="GY314" s="26"/>
      <c r="GZ314" s="26"/>
      <c r="HA314" s="26"/>
      <c r="HB314" s="26"/>
      <c r="HC314" s="26"/>
      <c r="HD314" s="26"/>
      <c r="HE314" s="26"/>
      <c r="HF314" s="26"/>
      <c r="HG314" s="26"/>
      <c r="HH314" s="26"/>
      <c r="HI314" s="26"/>
      <c r="HJ314" s="26"/>
      <c r="HK314" s="26"/>
      <c r="HL314" s="26"/>
      <c r="HM314" s="26"/>
      <c r="HN314" s="26"/>
      <c r="HO314" s="26"/>
      <c r="HP314" s="26"/>
      <c r="HQ314" s="26"/>
      <c r="HR314" s="26"/>
      <c r="HS314" s="26"/>
      <c r="HT314" s="26"/>
      <c r="HU314" s="26"/>
      <c r="HV314" s="26"/>
      <c r="HW314" s="26"/>
      <c r="HX314" s="26"/>
      <c r="HY314" s="26"/>
      <c r="HZ314" s="26"/>
      <c r="IA314" s="26"/>
      <c r="IB314" s="26"/>
      <c r="IC314" s="26"/>
      <c r="ID314" s="26"/>
      <c r="IE314" s="26"/>
      <c r="IF314" s="26"/>
      <c r="IG314" s="26"/>
      <c r="IH314" s="26"/>
      <c r="II314" s="26"/>
      <c r="IJ314" s="26"/>
      <c r="IK314" s="26"/>
      <c r="IL314" s="26"/>
      <c r="IM314" s="26"/>
    </row>
    <row r="315" spans="1:247" s="53" customFormat="1">
      <c r="A315" s="45">
        <f t="shared" si="12"/>
        <v>306</v>
      </c>
      <c r="B315" s="107" t="s">
        <v>284</v>
      </c>
      <c r="C315" s="39"/>
      <c r="D315" s="45">
        <v>2009</v>
      </c>
      <c r="E315" s="45" t="s">
        <v>533</v>
      </c>
      <c r="F315" s="45">
        <v>1</v>
      </c>
      <c r="G315" s="126">
        <f t="shared" si="11"/>
        <v>6500000</v>
      </c>
      <c r="H315" s="36">
        <v>6500000</v>
      </c>
      <c r="I315" s="29">
        <f>H315-W315</f>
        <v>650000</v>
      </c>
      <c r="J315" s="20">
        <v>1</v>
      </c>
      <c r="K315" s="22">
        <f>H315</f>
        <v>6500000</v>
      </c>
      <c r="L315" s="29">
        <f>I315</f>
        <v>650000</v>
      </c>
      <c r="M315" s="30"/>
      <c r="N315" s="30"/>
      <c r="O315" s="30"/>
      <c r="P315" s="41"/>
      <c r="Q315" s="42"/>
      <c r="R315" s="19">
        <v>10</v>
      </c>
      <c r="S315" s="31">
        <f>100%/R315</f>
        <v>0.1</v>
      </c>
      <c r="T315" s="32">
        <f>H315/R315</f>
        <v>650000</v>
      </c>
      <c r="U315" s="19">
        <f>2018-D315</f>
        <v>9</v>
      </c>
      <c r="V315" s="19"/>
      <c r="W315" s="33">
        <f>T315*U315</f>
        <v>5850000</v>
      </c>
      <c r="X315" s="26">
        <f>IF(I315&lt;0,0,I315)</f>
        <v>650000</v>
      </c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  <c r="AX315" s="26"/>
      <c r="AY315" s="26"/>
      <c r="AZ315" s="26"/>
      <c r="BA315" s="26"/>
      <c r="BB315" s="26"/>
      <c r="BC315" s="26"/>
      <c r="BD315" s="26"/>
      <c r="BE315" s="26"/>
      <c r="BF315" s="26"/>
      <c r="BG315" s="26"/>
      <c r="BH315" s="26"/>
      <c r="BI315" s="26"/>
      <c r="BJ315" s="26"/>
      <c r="BK315" s="26"/>
      <c r="BL315" s="26"/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  <c r="BW315" s="26"/>
      <c r="BX315" s="26"/>
      <c r="BY315" s="26"/>
      <c r="BZ315" s="26"/>
      <c r="CA315" s="26"/>
      <c r="CB315" s="26"/>
      <c r="CC315" s="26"/>
      <c r="CD315" s="26"/>
      <c r="CE315" s="26"/>
      <c r="CF315" s="26"/>
      <c r="CG315" s="26"/>
      <c r="CH315" s="26"/>
      <c r="CI315" s="26"/>
      <c r="CJ315" s="26"/>
      <c r="CK315" s="26"/>
      <c r="CL315" s="26"/>
      <c r="CM315" s="26"/>
      <c r="CN315" s="26"/>
      <c r="CO315" s="26"/>
      <c r="CP315" s="26"/>
      <c r="CQ315" s="26"/>
      <c r="CR315" s="26"/>
      <c r="CS315" s="26"/>
      <c r="CT315" s="26"/>
      <c r="CU315" s="26"/>
      <c r="CV315" s="26"/>
      <c r="CW315" s="26"/>
      <c r="CX315" s="26"/>
      <c r="CY315" s="26"/>
      <c r="CZ315" s="26"/>
      <c r="DA315" s="26"/>
      <c r="DB315" s="26"/>
      <c r="DC315" s="26"/>
      <c r="DD315" s="26"/>
      <c r="DE315" s="26"/>
      <c r="DF315" s="26"/>
      <c r="DG315" s="26"/>
      <c r="DH315" s="26"/>
      <c r="DI315" s="26"/>
      <c r="DJ315" s="26"/>
      <c r="DK315" s="26"/>
      <c r="DL315" s="26"/>
      <c r="DM315" s="26"/>
      <c r="DN315" s="26"/>
      <c r="DO315" s="26"/>
      <c r="DP315" s="26"/>
      <c r="DQ315" s="26"/>
      <c r="DR315" s="26"/>
      <c r="DS315" s="26"/>
      <c r="DT315" s="26"/>
      <c r="DU315" s="26"/>
      <c r="DV315" s="26"/>
      <c r="DW315" s="26"/>
      <c r="DX315" s="26"/>
      <c r="DY315" s="26"/>
      <c r="DZ315" s="26"/>
      <c r="EA315" s="26"/>
      <c r="EB315" s="26"/>
      <c r="EC315" s="26"/>
      <c r="ED315" s="26"/>
      <c r="EE315" s="26"/>
      <c r="EF315" s="26"/>
      <c r="EG315" s="26"/>
      <c r="EH315" s="26"/>
      <c r="EI315" s="26"/>
      <c r="EJ315" s="26"/>
      <c r="EK315" s="26"/>
      <c r="EL315" s="26"/>
      <c r="EM315" s="26"/>
      <c r="EN315" s="26"/>
      <c r="EO315" s="26"/>
      <c r="EP315" s="26"/>
      <c r="EQ315" s="26"/>
      <c r="ER315" s="26"/>
      <c r="ES315" s="26"/>
      <c r="ET315" s="26"/>
      <c r="EU315" s="26"/>
      <c r="EV315" s="26"/>
      <c r="EW315" s="26"/>
      <c r="EX315" s="26"/>
      <c r="EY315" s="26"/>
      <c r="EZ315" s="26"/>
      <c r="FA315" s="26"/>
      <c r="FB315" s="26"/>
      <c r="FC315" s="26"/>
      <c r="FD315" s="26"/>
      <c r="FE315" s="26"/>
      <c r="FF315" s="26"/>
      <c r="FG315" s="26"/>
      <c r="FH315" s="26"/>
      <c r="FI315" s="26"/>
      <c r="FJ315" s="26"/>
      <c r="FK315" s="26"/>
      <c r="FL315" s="26"/>
      <c r="FM315" s="26"/>
      <c r="FN315" s="26"/>
      <c r="FO315" s="26"/>
      <c r="FP315" s="26"/>
      <c r="FQ315" s="26"/>
      <c r="FR315" s="26"/>
      <c r="FS315" s="26"/>
      <c r="FT315" s="26"/>
      <c r="FU315" s="26"/>
      <c r="FV315" s="26"/>
      <c r="FW315" s="26"/>
      <c r="FX315" s="26"/>
      <c r="FY315" s="26"/>
      <c r="FZ315" s="26"/>
      <c r="GA315" s="26"/>
      <c r="GB315" s="26"/>
      <c r="GC315" s="26"/>
      <c r="GD315" s="26"/>
      <c r="GE315" s="26"/>
      <c r="GF315" s="26"/>
      <c r="GG315" s="26"/>
      <c r="GH315" s="26"/>
      <c r="GI315" s="26"/>
      <c r="GJ315" s="26"/>
      <c r="GK315" s="26"/>
      <c r="GL315" s="26"/>
      <c r="GM315" s="26"/>
      <c r="GN315" s="26"/>
      <c r="GO315" s="26"/>
      <c r="GP315" s="26"/>
      <c r="GQ315" s="26"/>
      <c r="GR315" s="26"/>
      <c r="GS315" s="26"/>
      <c r="GT315" s="26"/>
      <c r="GU315" s="26"/>
      <c r="GV315" s="26"/>
      <c r="GW315" s="26"/>
      <c r="GX315" s="26"/>
      <c r="GY315" s="26"/>
      <c r="GZ315" s="26"/>
      <c r="HA315" s="26"/>
      <c r="HB315" s="26"/>
      <c r="HC315" s="26"/>
      <c r="HD315" s="26"/>
      <c r="HE315" s="26"/>
      <c r="HF315" s="26"/>
      <c r="HG315" s="26"/>
      <c r="HH315" s="26"/>
      <c r="HI315" s="26"/>
      <c r="HJ315" s="26"/>
      <c r="HK315" s="26"/>
      <c r="HL315" s="26"/>
      <c r="HM315" s="26"/>
      <c r="HN315" s="26"/>
      <c r="HO315" s="26"/>
      <c r="HP315" s="26"/>
      <c r="HQ315" s="26"/>
      <c r="HR315" s="26"/>
      <c r="HS315" s="26"/>
      <c r="HT315" s="26"/>
      <c r="HU315" s="26"/>
      <c r="HV315" s="26"/>
      <c r="HW315" s="26"/>
      <c r="HX315" s="26"/>
      <c r="HY315" s="26"/>
      <c r="HZ315" s="26"/>
      <c r="IA315" s="26"/>
      <c r="IB315" s="26"/>
      <c r="IC315" s="26"/>
      <c r="ID315" s="26"/>
      <c r="IE315" s="26"/>
      <c r="IF315" s="26"/>
      <c r="IG315" s="26"/>
      <c r="IH315" s="26"/>
      <c r="II315" s="26"/>
      <c r="IJ315" s="26"/>
      <c r="IK315" s="26"/>
      <c r="IL315" s="26"/>
      <c r="IM315" s="26"/>
    </row>
    <row r="316" spans="1:247" s="53" customFormat="1">
      <c r="A316" s="45">
        <f t="shared" si="12"/>
        <v>307</v>
      </c>
      <c r="B316" s="107" t="s">
        <v>285</v>
      </c>
      <c r="C316" s="19"/>
      <c r="D316" s="45">
        <v>2007</v>
      </c>
      <c r="E316" s="45" t="s">
        <v>533</v>
      </c>
      <c r="F316" s="45">
        <v>3</v>
      </c>
      <c r="G316" s="126">
        <f t="shared" si="11"/>
        <v>12500000</v>
      </c>
      <c r="H316" s="36">
        <v>37500000</v>
      </c>
      <c r="I316" s="29">
        <v>0</v>
      </c>
      <c r="J316" s="20">
        <v>1</v>
      </c>
      <c r="K316" s="22">
        <f>H316</f>
        <v>37500000</v>
      </c>
      <c r="L316" s="29">
        <f>I316</f>
        <v>0</v>
      </c>
      <c r="M316" s="30"/>
      <c r="N316" s="30"/>
      <c r="O316" s="30"/>
      <c r="P316" s="19"/>
      <c r="Q316" s="42"/>
      <c r="R316" s="19">
        <v>10</v>
      </c>
      <c r="S316" s="31">
        <f>100%/R316</f>
        <v>0.1</v>
      </c>
      <c r="T316" s="32">
        <f>H316/R316</f>
        <v>3750000</v>
      </c>
      <c r="U316" s="19">
        <f>2018-D316</f>
        <v>11</v>
      </c>
      <c r="V316" s="19"/>
      <c r="W316" s="33">
        <f>T316*U316</f>
        <v>41250000</v>
      </c>
      <c r="X316" s="26">
        <f>IF(I316&lt;0,0,I316)</f>
        <v>0</v>
      </c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6"/>
      <c r="BD316" s="26"/>
      <c r="BE316" s="26"/>
      <c r="BF316" s="26"/>
      <c r="BG316" s="26"/>
      <c r="BH316" s="26"/>
      <c r="BI316" s="26"/>
      <c r="BJ316" s="26"/>
      <c r="BK316" s="26"/>
      <c r="BL316" s="26"/>
      <c r="BM316" s="26"/>
      <c r="BN316" s="26"/>
      <c r="BO316" s="26"/>
      <c r="BP316" s="26"/>
      <c r="BQ316" s="26"/>
      <c r="BR316" s="26"/>
      <c r="BS316" s="26"/>
      <c r="BT316" s="26"/>
      <c r="BU316" s="26"/>
      <c r="BV316" s="26"/>
      <c r="BW316" s="26"/>
      <c r="BX316" s="26"/>
      <c r="BY316" s="26"/>
      <c r="BZ316" s="26"/>
      <c r="CA316" s="26"/>
      <c r="CB316" s="26"/>
      <c r="CC316" s="26"/>
      <c r="CD316" s="26"/>
      <c r="CE316" s="26"/>
      <c r="CF316" s="26"/>
      <c r="CG316" s="26"/>
      <c r="CH316" s="26"/>
      <c r="CI316" s="26"/>
      <c r="CJ316" s="26"/>
      <c r="CK316" s="26"/>
      <c r="CL316" s="26"/>
      <c r="CM316" s="26"/>
      <c r="CN316" s="26"/>
      <c r="CO316" s="26"/>
      <c r="CP316" s="26"/>
      <c r="CQ316" s="26"/>
      <c r="CR316" s="26"/>
      <c r="CS316" s="26"/>
      <c r="CT316" s="26"/>
      <c r="CU316" s="26"/>
      <c r="CV316" s="26"/>
      <c r="CW316" s="26"/>
      <c r="CX316" s="26"/>
      <c r="CY316" s="26"/>
      <c r="CZ316" s="26"/>
      <c r="DA316" s="26"/>
      <c r="DB316" s="26"/>
      <c r="DC316" s="26"/>
      <c r="DD316" s="26"/>
      <c r="DE316" s="26"/>
      <c r="DF316" s="26"/>
      <c r="DG316" s="26"/>
      <c r="DH316" s="26"/>
      <c r="DI316" s="26"/>
      <c r="DJ316" s="26"/>
      <c r="DK316" s="26"/>
      <c r="DL316" s="26"/>
      <c r="DM316" s="26"/>
      <c r="DN316" s="26"/>
      <c r="DO316" s="26"/>
      <c r="DP316" s="26"/>
      <c r="DQ316" s="26"/>
      <c r="DR316" s="26"/>
      <c r="DS316" s="26"/>
      <c r="DT316" s="26"/>
      <c r="DU316" s="26"/>
      <c r="DV316" s="26"/>
      <c r="DW316" s="26"/>
      <c r="DX316" s="26"/>
      <c r="DY316" s="26"/>
      <c r="DZ316" s="26"/>
      <c r="EA316" s="26"/>
      <c r="EB316" s="26"/>
      <c r="EC316" s="26"/>
      <c r="ED316" s="26"/>
      <c r="EE316" s="26"/>
      <c r="EF316" s="26"/>
      <c r="EG316" s="26"/>
      <c r="EH316" s="26"/>
      <c r="EI316" s="26"/>
      <c r="EJ316" s="26"/>
      <c r="EK316" s="26"/>
      <c r="EL316" s="26"/>
      <c r="EM316" s="26"/>
      <c r="EN316" s="26"/>
      <c r="EO316" s="26"/>
      <c r="EP316" s="26"/>
      <c r="EQ316" s="26"/>
      <c r="ER316" s="26"/>
      <c r="ES316" s="26"/>
      <c r="ET316" s="26"/>
      <c r="EU316" s="26"/>
      <c r="EV316" s="26"/>
      <c r="EW316" s="26"/>
      <c r="EX316" s="26"/>
      <c r="EY316" s="26"/>
      <c r="EZ316" s="26"/>
      <c r="FA316" s="26"/>
      <c r="FB316" s="26"/>
      <c r="FC316" s="26"/>
      <c r="FD316" s="26"/>
      <c r="FE316" s="26"/>
      <c r="FF316" s="26"/>
      <c r="FG316" s="26"/>
      <c r="FH316" s="26"/>
      <c r="FI316" s="26"/>
      <c r="FJ316" s="26"/>
      <c r="FK316" s="26"/>
      <c r="FL316" s="26"/>
      <c r="FM316" s="26"/>
      <c r="FN316" s="26"/>
      <c r="FO316" s="26"/>
      <c r="FP316" s="26"/>
      <c r="FQ316" s="26"/>
      <c r="FR316" s="26"/>
      <c r="FS316" s="26"/>
      <c r="FT316" s="26"/>
      <c r="FU316" s="26"/>
      <c r="FV316" s="26"/>
      <c r="FW316" s="26"/>
      <c r="FX316" s="26"/>
      <c r="FY316" s="26"/>
      <c r="FZ316" s="26"/>
      <c r="GA316" s="26"/>
      <c r="GB316" s="26"/>
      <c r="GC316" s="26"/>
      <c r="GD316" s="26"/>
      <c r="GE316" s="26"/>
      <c r="GF316" s="26"/>
      <c r="GG316" s="26"/>
      <c r="GH316" s="26"/>
      <c r="GI316" s="26"/>
      <c r="GJ316" s="26"/>
      <c r="GK316" s="26"/>
      <c r="GL316" s="26"/>
      <c r="GM316" s="26"/>
      <c r="GN316" s="26"/>
      <c r="GO316" s="26"/>
      <c r="GP316" s="26"/>
      <c r="GQ316" s="26"/>
      <c r="GR316" s="26"/>
      <c r="GS316" s="26"/>
      <c r="GT316" s="26"/>
      <c r="GU316" s="26"/>
      <c r="GV316" s="26"/>
      <c r="GW316" s="26"/>
      <c r="GX316" s="26"/>
      <c r="GY316" s="26"/>
      <c r="GZ316" s="26"/>
      <c r="HA316" s="26"/>
      <c r="HB316" s="26"/>
      <c r="HC316" s="26"/>
      <c r="HD316" s="26"/>
      <c r="HE316" s="26"/>
      <c r="HF316" s="26"/>
      <c r="HG316" s="26"/>
      <c r="HH316" s="26"/>
      <c r="HI316" s="26"/>
      <c r="HJ316" s="26"/>
      <c r="HK316" s="26"/>
      <c r="HL316" s="26"/>
      <c r="HM316" s="26"/>
      <c r="HN316" s="26"/>
      <c r="HO316" s="26"/>
      <c r="HP316" s="26"/>
      <c r="HQ316" s="26"/>
      <c r="HR316" s="26"/>
      <c r="HS316" s="26"/>
      <c r="HT316" s="26"/>
      <c r="HU316" s="26"/>
      <c r="HV316" s="26"/>
      <c r="HW316" s="26"/>
      <c r="HX316" s="26"/>
      <c r="HY316" s="26"/>
      <c r="HZ316" s="26"/>
      <c r="IA316" s="26"/>
      <c r="IB316" s="26"/>
      <c r="IC316" s="26"/>
      <c r="ID316" s="26"/>
      <c r="IE316" s="26"/>
      <c r="IF316" s="26"/>
      <c r="IG316" s="26"/>
      <c r="IH316" s="26"/>
      <c r="II316" s="26"/>
      <c r="IJ316" s="26"/>
      <c r="IK316" s="26"/>
      <c r="IL316" s="26"/>
      <c r="IM316" s="26"/>
    </row>
    <row r="317" spans="1:247" s="63" customFormat="1" ht="31.5">
      <c r="A317" s="45">
        <f t="shared" si="12"/>
        <v>308</v>
      </c>
      <c r="B317" s="107" t="s">
        <v>286</v>
      </c>
      <c r="C317" s="19"/>
      <c r="D317" s="45">
        <v>2011</v>
      </c>
      <c r="E317" s="45" t="s">
        <v>533</v>
      </c>
      <c r="F317" s="45">
        <v>1</v>
      </c>
      <c r="G317" s="126">
        <f t="shared" si="11"/>
        <v>27877000</v>
      </c>
      <c r="H317" s="36">
        <v>27877000</v>
      </c>
      <c r="I317" s="29">
        <f>H317-W317</f>
        <v>8363100</v>
      </c>
      <c r="J317" s="20">
        <v>1</v>
      </c>
      <c r="K317" s="22">
        <f>H317</f>
        <v>27877000</v>
      </c>
      <c r="L317" s="29">
        <f>I317</f>
        <v>8363100</v>
      </c>
      <c r="M317" s="30"/>
      <c r="N317" s="30"/>
      <c r="O317" s="30"/>
      <c r="P317" s="19"/>
      <c r="Q317" s="42"/>
      <c r="R317" s="19">
        <v>10</v>
      </c>
      <c r="S317" s="31">
        <f>100%/R317</f>
        <v>0.1</v>
      </c>
      <c r="T317" s="32">
        <f>H317/R317</f>
        <v>2787700</v>
      </c>
      <c r="U317" s="19">
        <f>2018-D317</f>
        <v>7</v>
      </c>
      <c r="V317" s="19"/>
      <c r="W317" s="33">
        <f>T317*U317</f>
        <v>19513900</v>
      </c>
      <c r="X317" s="26">
        <f>IF(I317&lt;0,0,I317)</f>
        <v>8363100</v>
      </c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  <c r="AX317" s="26"/>
      <c r="AY317" s="26"/>
      <c r="AZ317" s="26"/>
      <c r="BA317" s="26"/>
      <c r="BB317" s="26"/>
      <c r="BC317" s="26"/>
      <c r="BD317" s="26"/>
      <c r="BE317" s="26"/>
      <c r="BF317" s="26"/>
      <c r="BG317" s="26"/>
      <c r="BH317" s="26"/>
      <c r="BI317" s="26"/>
      <c r="BJ317" s="26"/>
      <c r="BK317" s="26"/>
      <c r="BL317" s="26"/>
      <c r="BM317" s="26"/>
      <c r="BN317" s="26"/>
      <c r="BO317" s="26"/>
      <c r="BP317" s="26"/>
      <c r="BQ317" s="26"/>
      <c r="BR317" s="26"/>
      <c r="BS317" s="26"/>
      <c r="BT317" s="26"/>
      <c r="BU317" s="26"/>
      <c r="BV317" s="26"/>
      <c r="BW317" s="26"/>
      <c r="BX317" s="26"/>
      <c r="BY317" s="26"/>
      <c r="BZ317" s="26"/>
      <c r="CA317" s="26"/>
      <c r="CB317" s="26"/>
      <c r="CC317" s="26"/>
      <c r="CD317" s="26"/>
      <c r="CE317" s="26"/>
      <c r="CF317" s="26"/>
      <c r="CG317" s="26"/>
      <c r="CH317" s="26"/>
      <c r="CI317" s="26"/>
      <c r="CJ317" s="26"/>
      <c r="CK317" s="26"/>
      <c r="CL317" s="26"/>
      <c r="CM317" s="26"/>
      <c r="CN317" s="26"/>
      <c r="CO317" s="26"/>
      <c r="CP317" s="26"/>
      <c r="CQ317" s="26"/>
      <c r="CR317" s="26"/>
      <c r="CS317" s="26"/>
      <c r="CT317" s="26"/>
      <c r="CU317" s="26"/>
      <c r="CV317" s="26"/>
      <c r="CW317" s="26"/>
      <c r="CX317" s="26"/>
      <c r="CY317" s="26"/>
      <c r="CZ317" s="26"/>
      <c r="DA317" s="26"/>
      <c r="DB317" s="26"/>
      <c r="DC317" s="26"/>
      <c r="DD317" s="26"/>
      <c r="DE317" s="26"/>
      <c r="DF317" s="26"/>
      <c r="DG317" s="26"/>
      <c r="DH317" s="26"/>
      <c r="DI317" s="26"/>
      <c r="DJ317" s="26"/>
      <c r="DK317" s="26"/>
      <c r="DL317" s="26"/>
      <c r="DM317" s="26"/>
      <c r="DN317" s="26"/>
      <c r="DO317" s="26"/>
      <c r="DP317" s="26"/>
      <c r="DQ317" s="26"/>
      <c r="DR317" s="26"/>
      <c r="DS317" s="26"/>
      <c r="DT317" s="26"/>
      <c r="DU317" s="26"/>
      <c r="DV317" s="26"/>
      <c r="DW317" s="26"/>
      <c r="DX317" s="26"/>
      <c r="DY317" s="26"/>
      <c r="DZ317" s="26"/>
      <c r="EA317" s="26"/>
      <c r="EB317" s="26"/>
      <c r="EC317" s="26"/>
      <c r="ED317" s="26"/>
      <c r="EE317" s="26"/>
      <c r="EF317" s="26"/>
      <c r="EG317" s="26"/>
      <c r="EH317" s="26"/>
      <c r="EI317" s="26"/>
      <c r="EJ317" s="26"/>
      <c r="EK317" s="26"/>
      <c r="EL317" s="26"/>
      <c r="EM317" s="26"/>
      <c r="EN317" s="26"/>
      <c r="EO317" s="26"/>
      <c r="EP317" s="26"/>
      <c r="EQ317" s="26"/>
      <c r="ER317" s="26"/>
      <c r="ES317" s="26"/>
      <c r="ET317" s="26"/>
      <c r="EU317" s="26"/>
      <c r="EV317" s="26"/>
      <c r="EW317" s="26"/>
      <c r="EX317" s="26"/>
      <c r="EY317" s="26"/>
      <c r="EZ317" s="26"/>
      <c r="FA317" s="26"/>
      <c r="FB317" s="26"/>
      <c r="FC317" s="26"/>
      <c r="FD317" s="26"/>
      <c r="FE317" s="26"/>
      <c r="FF317" s="26"/>
      <c r="FG317" s="26"/>
      <c r="FH317" s="26"/>
      <c r="FI317" s="26"/>
      <c r="FJ317" s="26"/>
      <c r="FK317" s="26"/>
      <c r="FL317" s="26"/>
      <c r="FM317" s="26"/>
      <c r="FN317" s="26"/>
      <c r="FO317" s="26"/>
      <c r="FP317" s="26"/>
      <c r="FQ317" s="26"/>
      <c r="FR317" s="26"/>
      <c r="FS317" s="26"/>
      <c r="FT317" s="26"/>
      <c r="FU317" s="26"/>
      <c r="FV317" s="26"/>
      <c r="FW317" s="26"/>
      <c r="FX317" s="26"/>
      <c r="FY317" s="26"/>
      <c r="FZ317" s="26"/>
      <c r="GA317" s="26"/>
      <c r="GB317" s="26"/>
      <c r="GC317" s="26"/>
      <c r="GD317" s="26"/>
      <c r="GE317" s="26"/>
      <c r="GF317" s="26"/>
      <c r="GG317" s="26"/>
      <c r="GH317" s="26"/>
      <c r="GI317" s="26"/>
      <c r="GJ317" s="26"/>
      <c r="GK317" s="26"/>
      <c r="GL317" s="26"/>
      <c r="GM317" s="26"/>
      <c r="GN317" s="26"/>
      <c r="GO317" s="26"/>
      <c r="GP317" s="26"/>
      <c r="GQ317" s="26"/>
      <c r="GR317" s="26"/>
      <c r="GS317" s="26"/>
      <c r="GT317" s="26"/>
      <c r="GU317" s="26"/>
      <c r="GV317" s="26"/>
      <c r="GW317" s="26"/>
      <c r="GX317" s="26"/>
      <c r="GY317" s="26"/>
      <c r="GZ317" s="26"/>
      <c r="HA317" s="26"/>
      <c r="HB317" s="26"/>
      <c r="HC317" s="26"/>
      <c r="HD317" s="26"/>
      <c r="HE317" s="26"/>
      <c r="HF317" s="26"/>
      <c r="HG317" s="26"/>
      <c r="HH317" s="26"/>
      <c r="HI317" s="26"/>
      <c r="HJ317" s="26"/>
      <c r="HK317" s="26"/>
      <c r="HL317" s="26"/>
      <c r="HM317" s="26"/>
      <c r="HN317" s="26"/>
      <c r="HO317" s="26"/>
      <c r="HP317" s="26"/>
      <c r="HQ317" s="26"/>
      <c r="HR317" s="26"/>
      <c r="HS317" s="26"/>
      <c r="HT317" s="26"/>
      <c r="HU317" s="26"/>
      <c r="HV317" s="26"/>
      <c r="HW317" s="26"/>
      <c r="HX317" s="26"/>
      <c r="HY317" s="26"/>
      <c r="HZ317" s="26"/>
      <c r="IA317" s="26"/>
      <c r="IB317" s="26"/>
      <c r="IC317" s="26"/>
      <c r="ID317" s="26"/>
      <c r="IE317" s="26"/>
      <c r="IF317" s="26"/>
      <c r="IG317" s="26"/>
      <c r="IH317" s="26"/>
      <c r="II317" s="26"/>
      <c r="IJ317" s="26"/>
      <c r="IK317" s="26"/>
      <c r="IL317" s="26"/>
      <c r="IM317" s="26"/>
    </row>
    <row r="318" spans="1:247" s="63" customFormat="1">
      <c r="A318" s="45">
        <f t="shared" si="12"/>
        <v>309</v>
      </c>
      <c r="B318" s="112" t="s">
        <v>287</v>
      </c>
      <c r="C318" s="68" t="s">
        <v>541</v>
      </c>
      <c r="D318" s="45">
        <v>2017</v>
      </c>
      <c r="E318" s="45" t="s">
        <v>533</v>
      </c>
      <c r="F318" s="45">
        <v>1</v>
      </c>
      <c r="G318" s="126">
        <f t="shared" si="11"/>
        <v>20519751</v>
      </c>
      <c r="H318" s="69">
        <v>20519751</v>
      </c>
      <c r="I318" s="29">
        <f>H318-W318</f>
        <v>17954782.125</v>
      </c>
      <c r="J318" s="20">
        <f>F318</f>
        <v>1</v>
      </c>
      <c r="K318" s="40">
        <f>H318</f>
        <v>20519751</v>
      </c>
      <c r="L318" s="29">
        <f>I318</f>
        <v>17954782.125</v>
      </c>
      <c r="M318" s="30"/>
      <c r="N318" s="30"/>
      <c r="O318" s="30"/>
      <c r="P318" s="41"/>
      <c r="Q318" s="42"/>
      <c r="R318" s="19">
        <v>8</v>
      </c>
      <c r="S318" s="31">
        <f>100%/R318</f>
        <v>0.125</v>
      </c>
      <c r="T318" s="32">
        <f>H318/R318</f>
        <v>2564968.875</v>
      </c>
      <c r="U318" s="19">
        <f>2018-D318</f>
        <v>1</v>
      </c>
      <c r="V318" s="19"/>
      <c r="W318" s="33">
        <f>T318*U318</f>
        <v>2564968.875</v>
      </c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  <c r="AX318" s="26"/>
      <c r="AY318" s="26"/>
      <c r="AZ318" s="26"/>
      <c r="BA318" s="26"/>
      <c r="BB318" s="26"/>
      <c r="BC318" s="26"/>
      <c r="BD318" s="26"/>
      <c r="BE318" s="26"/>
      <c r="BF318" s="26"/>
      <c r="BG318" s="26"/>
      <c r="BH318" s="26"/>
      <c r="BI318" s="26"/>
      <c r="BJ318" s="26"/>
      <c r="BK318" s="26"/>
      <c r="BL318" s="26"/>
      <c r="BM318" s="26"/>
      <c r="BN318" s="26"/>
      <c r="BO318" s="26"/>
      <c r="BP318" s="26"/>
      <c r="BQ318" s="26"/>
      <c r="BR318" s="26"/>
      <c r="BS318" s="26"/>
      <c r="BT318" s="26"/>
      <c r="BU318" s="26"/>
      <c r="BV318" s="26"/>
      <c r="BW318" s="26"/>
      <c r="BX318" s="26"/>
      <c r="BY318" s="26"/>
      <c r="BZ318" s="26"/>
      <c r="CA318" s="26"/>
      <c r="CB318" s="26"/>
      <c r="CC318" s="26"/>
      <c r="CD318" s="26"/>
      <c r="CE318" s="26"/>
      <c r="CF318" s="26"/>
      <c r="CG318" s="26"/>
      <c r="CH318" s="26"/>
      <c r="CI318" s="26"/>
      <c r="CJ318" s="26"/>
      <c r="CK318" s="26"/>
      <c r="CL318" s="26"/>
      <c r="CM318" s="26"/>
      <c r="CN318" s="26"/>
      <c r="CO318" s="26"/>
      <c r="CP318" s="26"/>
      <c r="CQ318" s="26"/>
      <c r="CR318" s="26"/>
      <c r="CS318" s="26"/>
      <c r="CT318" s="26"/>
      <c r="CU318" s="26"/>
      <c r="CV318" s="26"/>
      <c r="CW318" s="26"/>
      <c r="CX318" s="26"/>
      <c r="CY318" s="26"/>
      <c r="CZ318" s="26"/>
      <c r="DA318" s="26"/>
      <c r="DB318" s="26"/>
      <c r="DC318" s="26"/>
      <c r="DD318" s="26"/>
      <c r="DE318" s="26"/>
      <c r="DF318" s="26"/>
      <c r="DG318" s="26"/>
      <c r="DH318" s="26"/>
      <c r="DI318" s="26"/>
      <c r="DJ318" s="26"/>
      <c r="DK318" s="26"/>
      <c r="DL318" s="26"/>
      <c r="DM318" s="26"/>
      <c r="DN318" s="26"/>
      <c r="DO318" s="26"/>
      <c r="DP318" s="26"/>
      <c r="DQ318" s="26"/>
      <c r="DR318" s="26"/>
      <c r="DS318" s="26"/>
      <c r="DT318" s="26"/>
      <c r="DU318" s="26"/>
      <c r="DV318" s="26"/>
      <c r="DW318" s="26"/>
      <c r="DX318" s="26"/>
      <c r="DY318" s="26"/>
      <c r="DZ318" s="26"/>
      <c r="EA318" s="26"/>
      <c r="EB318" s="26"/>
      <c r="EC318" s="26"/>
      <c r="ED318" s="26"/>
      <c r="EE318" s="26"/>
      <c r="EF318" s="26"/>
      <c r="EG318" s="26"/>
      <c r="EH318" s="26"/>
      <c r="EI318" s="26"/>
      <c r="EJ318" s="26"/>
      <c r="EK318" s="26"/>
      <c r="EL318" s="26"/>
      <c r="EM318" s="26"/>
      <c r="EN318" s="26"/>
      <c r="EO318" s="26"/>
      <c r="EP318" s="26"/>
      <c r="EQ318" s="26"/>
      <c r="ER318" s="26"/>
      <c r="ES318" s="26"/>
      <c r="ET318" s="26"/>
      <c r="EU318" s="26"/>
      <c r="EV318" s="26"/>
      <c r="EW318" s="26"/>
      <c r="EX318" s="26"/>
      <c r="EY318" s="26"/>
      <c r="EZ318" s="26"/>
      <c r="FA318" s="26"/>
      <c r="FB318" s="26"/>
      <c r="FC318" s="26"/>
      <c r="FD318" s="26"/>
      <c r="FE318" s="26"/>
      <c r="FF318" s="26"/>
      <c r="FG318" s="26"/>
      <c r="FH318" s="26"/>
      <c r="FI318" s="26"/>
      <c r="FJ318" s="26"/>
      <c r="FK318" s="26"/>
      <c r="FL318" s="26"/>
      <c r="FM318" s="26"/>
      <c r="FN318" s="26"/>
      <c r="FO318" s="26"/>
      <c r="FP318" s="26"/>
      <c r="FQ318" s="26"/>
      <c r="FR318" s="26"/>
      <c r="FS318" s="26"/>
      <c r="FT318" s="26"/>
      <c r="FU318" s="26"/>
      <c r="FV318" s="26"/>
      <c r="FW318" s="26"/>
      <c r="FX318" s="26"/>
      <c r="FY318" s="26"/>
      <c r="FZ318" s="26"/>
      <c r="GA318" s="26"/>
      <c r="GB318" s="26"/>
      <c r="GC318" s="26"/>
      <c r="GD318" s="26"/>
      <c r="GE318" s="26"/>
      <c r="GF318" s="26"/>
      <c r="GG318" s="26"/>
      <c r="GH318" s="26"/>
      <c r="GI318" s="26"/>
      <c r="GJ318" s="26"/>
      <c r="GK318" s="26"/>
      <c r="GL318" s="26"/>
      <c r="GM318" s="26"/>
      <c r="GN318" s="26"/>
      <c r="GO318" s="26"/>
      <c r="GP318" s="26"/>
      <c r="GQ318" s="26"/>
      <c r="GR318" s="26"/>
      <c r="GS318" s="26"/>
      <c r="GT318" s="26"/>
      <c r="GU318" s="26"/>
      <c r="GV318" s="26"/>
      <c r="GW318" s="26"/>
      <c r="GX318" s="26"/>
      <c r="GY318" s="26"/>
      <c r="GZ318" s="26"/>
      <c r="HA318" s="26"/>
      <c r="HB318" s="26"/>
      <c r="HC318" s="26"/>
      <c r="HD318" s="26"/>
      <c r="HE318" s="26"/>
      <c r="HF318" s="26"/>
      <c r="HG318" s="26"/>
      <c r="HH318" s="26"/>
      <c r="HI318" s="26"/>
      <c r="HJ318" s="26"/>
      <c r="HK318" s="26"/>
      <c r="HL318" s="26"/>
      <c r="HM318" s="26"/>
      <c r="HN318" s="26"/>
      <c r="HO318" s="26"/>
      <c r="HP318" s="26"/>
      <c r="HQ318" s="26"/>
      <c r="HR318" s="26"/>
      <c r="HS318" s="26"/>
      <c r="HT318" s="26"/>
      <c r="HU318" s="26"/>
      <c r="HV318" s="26"/>
      <c r="HW318" s="26"/>
      <c r="HX318" s="26"/>
      <c r="HY318" s="26"/>
      <c r="HZ318" s="26"/>
      <c r="IA318" s="26"/>
      <c r="IB318" s="26"/>
      <c r="IC318" s="26"/>
      <c r="ID318" s="26"/>
      <c r="IE318" s="26"/>
      <c r="IF318" s="26"/>
      <c r="IG318" s="26"/>
      <c r="IH318" s="26"/>
      <c r="II318" s="26"/>
      <c r="IJ318" s="26"/>
      <c r="IK318" s="26"/>
      <c r="IL318" s="26"/>
      <c r="IM318" s="26"/>
    </row>
    <row r="319" spans="1:247" s="63" customFormat="1">
      <c r="A319" s="45">
        <f t="shared" si="12"/>
        <v>310</v>
      </c>
      <c r="B319" s="107" t="s">
        <v>288</v>
      </c>
      <c r="C319" s="19"/>
      <c r="D319" s="45">
        <v>2004</v>
      </c>
      <c r="E319" s="45" t="s">
        <v>533</v>
      </c>
      <c r="F319" s="45">
        <v>5</v>
      </c>
      <c r="G319" s="126">
        <f t="shared" si="11"/>
        <v>9068640</v>
      </c>
      <c r="H319" s="36">
        <v>45343200</v>
      </c>
      <c r="I319" s="29">
        <v>0</v>
      </c>
      <c r="J319" s="20">
        <v>1</v>
      </c>
      <c r="K319" s="22">
        <f>H319</f>
        <v>45343200</v>
      </c>
      <c r="L319" s="29">
        <f>I319</f>
        <v>0</v>
      </c>
      <c r="M319" s="30"/>
      <c r="N319" s="30"/>
      <c r="O319" s="30"/>
      <c r="P319" s="19"/>
      <c r="Q319" s="42"/>
      <c r="R319" s="19">
        <v>8</v>
      </c>
      <c r="S319" s="31">
        <f>100%/R319</f>
        <v>0.125</v>
      </c>
      <c r="T319" s="32">
        <f>H319/R319</f>
        <v>5667900</v>
      </c>
      <c r="U319" s="19">
        <f>2018-D319</f>
        <v>14</v>
      </c>
      <c r="V319" s="19"/>
      <c r="W319" s="33">
        <f>T319*U319</f>
        <v>79350600</v>
      </c>
      <c r="X319" s="26">
        <f>IF(I319&lt;0,0,I319)</f>
        <v>0</v>
      </c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6"/>
      <c r="BE319" s="26"/>
      <c r="BF319" s="26"/>
      <c r="BG319" s="26"/>
      <c r="BH319" s="26"/>
      <c r="BI319" s="26"/>
      <c r="BJ319" s="26"/>
      <c r="BK319" s="26"/>
      <c r="BL319" s="26"/>
      <c r="BM319" s="26"/>
      <c r="BN319" s="26"/>
      <c r="BO319" s="26"/>
      <c r="BP319" s="26"/>
      <c r="BQ319" s="26"/>
      <c r="BR319" s="26"/>
      <c r="BS319" s="26"/>
      <c r="BT319" s="26"/>
      <c r="BU319" s="26"/>
      <c r="BV319" s="26"/>
      <c r="BW319" s="26"/>
      <c r="BX319" s="26"/>
      <c r="BY319" s="26"/>
      <c r="BZ319" s="26"/>
      <c r="CA319" s="26"/>
      <c r="CB319" s="26"/>
      <c r="CC319" s="26"/>
      <c r="CD319" s="26"/>
      <c r="CE319" s="26"/>
      <c r="CF319" s="26"/>
      <c r="CG319" s="26"/>
      <c r="CH319" s="26"/>
      <c r="CI319" s="26"/>
      <c r="CJ319" s="26"/>
      <c r="CK319" s="26"/>
      <c r="CL319" s="26"/>
      <c r="CM319" s="26"/>
      <c r="CN319" s="26"/>
      <c r="CO319" s="26"/>
      <c r="CP319" s="26"/>
      <c r="CQ319" s="26"/>
      <c r="CR319" s="26"/>
      <c r="CS319" s="26"/>
      <c r="CT319" s="26"/>
      <c r="CU319" s="26"/>
      <c r="CV319" s="26"/>
      <c r="CW319" s="26"/>
      <c r="CX319" s="26"/>
      <c r="CY319" s="26"/>
      <c r="CZ319" s="26"/>
      <c r="DA319" s="26"/>
      <c r="DB319" s="26"/>
      <c r="DC319" s="26"/>
      <c r="DD319" s="26"/>
      <c r="DE319" s="26"/>
      <c r="DF319" s="26"/>
      <c r="DG319" s="26"/>
      <c r="DH319" s="26"/>
      <c r="DI319" s="26"/>
      <c r="DJ319" s="26"/>
      <c r="DK319" s="26"/>
      <c r="DL319" s="26"/>
      <c r="DM319" s="26"/>
      <c r="DN319" s="26"/>
      <c r="DO319" s="26"/>
      <c r="DP319" s="26"/>
      <c r="DQ319" s="26"/>
      <c r="DR319" s="26"/>
      <c r="DS319" s="26"/>
      <c r="DT319" s="26"/>
      <c r="DU319" s="26"/>
      <c r="DV319" s="26"/>
      <c r="DW319" s="26"/>
      <c r="DX319" s="26"/>
      <c r="DY319" s="26"/>
      <c r="DZ319" s="26"/>
      <c r="EA319" s="26"/>
      <c r="EB319" s="26"/>
      <c r="EC319" s="26"/>
      <c r="ED319" s="26"/>
      <c r="EE319" s="26"/>
      <c r="EF319" s="26"/>
      <c r="EG319" s="26"/>
      <c r="EH319" s="26"/>
      <c r="EI319" s="26"/>
      <c r="EJ319" s="26"/>
      <c r="EK319" s="26"/>
      <c r="EL319" s="26"/>
      <c r="EM319" s="26"/>
      <c r="EN319" s="26"/>
      <c r="EO319" s="26"/>
      <c r="EP319" s="26"/>
      <c r="EQ319" s="26"/>
      <c r="ER319" s="26"/>
      <c r="ES319" s="26"/>
      <c r="ET319" s="26"/>
      <c r="EU319" s="26"/>
      <c r="EV319" s="26"/>
      <c r="EW319" s="26"/>
      <c r="EX319" s="26"/>
      <c r="EY319" s="26"/>
      <c r="EZ319" s="26"/>
      <c r="FA319" s="26"/>
      <c r="FB319" s="26"/>
      <c r="FC319" s="26"/>
      <c r="FD319" s="26"/>
      <c r="FE319" s="26"/>
      <c r="FF319" s="26"/>
      <c r="FG319" s="26"/>
      <c r="FH319" s="26"/>
      <c r="FI319" s="26"/>
      <c r="FJ319" s="26"/>
      <c r="FK319" s="26"/>
      <c r="FL319" s="26"/>
      <c r="FM319" s="26"/>
      <c r="FN319" s="26"/>
      <c r="FO319" s="26"/>
      <c r="FP319" s="26"/>
      <c r="FQ319" s="26"/>
      <c r="FR319" s="26"/>
      <c r="FS319" s="26"/>
      <c r="FT319" s="26"/>
      <c r="FU319" s="26"/>
      <c r="FV319" s="26"/>
      <c r="FW319" s="26"/>
      <c r="FX319" s="26"/>
      <c r="FY319" s="26"/>
      <c r="FZ319" s="26"/>
      <c r="GA319" s="26"/>
      <c r="GB319" s="26"/>
      <c r="GC319" s="26"/>
      <c r="GD319" s="26"/>
      <c r="GE319" s="26"/>
      <c r="GF319" s="26"/>
      <c r="GG319" s="26"/>
      <c r="GH319" s="26"/>
      <c r="GI319" s="26"/>
      <c r="GJ319" s="26"/>
      <c r="GK319" s="26"/>
      <c r="GL319" s="26"/>
      <c r="GM319" s="26"/>
      <c r="GN319" s="26"/>
      <c r="GO319" s="26"/>
      <c r="GP319" s="26"/>
      <c r="GQ319" s="26"/>
      <c r="GR319" s="26"/>
      <c r="GS319" s="26"/>
      <c r="GT319" s="26"/>
      <c r="GU319" s="26"/>
      <c r="GV319" s="26"/>
      <c r="GW319" s="26"/>
      <c r="GX319" s="26"/>
      <c r="GY319" s="26"/>
      <c r="GZ319" s="26"/>
      <c r="HA319" s="26"/>
      <c r="HB319" s="26"/>
      <c r="HC319" s="26"/>
      <c r="HD319" s="26"/>
      <c r="HE319" s="26"/>
      <c r="HF319" s="26"/>
      <c r="HG319" s="26"/>
      <c r="HH319" s="26"/>
      <c r="HI319" s="26"/>
      <c r="HJ319" s="26"/>
      <c r="HK319" s="26"/>
      <c r="HL319" s="26"/>
      <c r="HM319" s="26"/>
      <c r="HN319" s="26"/>
      <c r="HO319" s="26"/>
      <c r="HP319" s="26"/>
      <c r="HQ319" s="26"/>
      <c r="HR319" s="26"/>
      <c r="HS319" s="26"/>
      <c r="HT319" s="26"/>
      <c r="HU319" s="26"/>
      <c r="HV319" s="26"/>
      <c r="HW319" s="26"/>
      <c r="HX319" s="26"/>
      <c r="HY319" s="26"/>
      <c r="HZ319" s="26"/>
      <c r="IA319" s="26"/>
      <c r="IB319" s="26"/>
      <c r="IC319" s="26"/>
      <c r="ID319" s="26"/>
      <c r="IE319" s="26"/>
      <c r="IF319" s="26"/>
      <c r="IG319" s="26"/>
      <c r="IH319" s="26"/>
      <c r="II319" s="26"/>
      <c r="IJ319" s="26"/>
      <c r="IK319" s="26"/>
      <c r="IL319" s="26"/>
      <c r="IM319" s="26"/>
    </row>
    <row r="320" spans="1:247" s="53" customFormat="1">
      <c r="A320" s="45">
        <f t="shared" si="12"/>
        <v>311</v>
      </c>
      <c r="B320" s="107" t="s">
        <v>289</v>
      </c>
      <c r="C320" s="19"/>
      <c r="D320" s="45">
        <v>2001</v>
      </c>
      <c r="E320" s="45" t="s">
        <v>533</v>
      </c>
      <c r="F320" s="45">
        <v>1</v>
      </c>
      <c r="G320" s="126">
        <f t="shared" si="11"/>
        <v>5650000</v>
      </c>
      <c r="H320" s="36">
        <v>5650000</v>
      </c>
      <c r="I320" s="29">
        <v>0</v>
      </c>
      <c r="J320" s="20">
        <v>1</v>
      </c>
      <c r="K320" s="40">
        <v>5650000</v>
      </c>
      <c r="L320" s="29">
        <f>I320</f>
        <v>0</v>
      </c>
      <c r="M320" s="30"/>
      <c r="N320" s="30"/>
      <c r="O320" s="30"/>
      <c r="P320" s="19"/>
      <c r="Q320" s="42"/>
      <c r="R320" s="19">
        <v>8</v>
      </c>
      <c r="S320" s="31">
        <f>100%/R320</f>
        <v>0.125</v>
      </c>
      <c r="T320" s="32">
        <f>H320/R320</f>
        <v>706250</v>
      </c>
      <c r="U320" s="19">
        <f>2018-D320</f>
        <v>17</v>
      </c>
      <c r="V320" s="19"/>
      <c r="W320" s="33">
        <f>T320*U320</f>
        <v>12006250</v>
      </c>
      <c r="X320" s="26">
        <f>IF(I320&lt;0,0,I320)</f>
        <v>0</v>
      </c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  <c r="AX320" s="26"/>
      <c r="AY320" s="26"/>
      <c r="AZ320" s="26"/>
      <c r="BA320" s="26"/>
      <c r="BB320" s="26"/>
      <c r="BC320" s="26"/>
      <c r="BD320" s="26"/>
      <c r="BE320" s="26"/>
      <c r="BF320" s="26"/>
      <c r="BG320" s="26"/>
      <c r="BH320" s="26"/>
      <c r="BI320" s="26"/>
      <c r="BJ320" s="26"/>
      <c r="BK320" s="26"/>
      <c r="BL320" s="26"/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  <c r="BW320" s="26"/>
      <c r="BX320" s="26"/>
      <c r="BY320" s="26"/>
      <c r="BZ320" s="26"/>
      <c r="CA320" s="26"/>
      <c r="CB320" s="26"/>
      <c r="CC320" s="26"/>
      <c r="CD320" s="26"/>
      <c r="CE320" s="26"/>
      <c r="CF320" s="26"/>
      <c r="CG320" s="26"/>
      <c r="CH320" s="26"/>
      <c r="CI320" s="26"/>
      <c r="CJ320" s="26"/>
      <c r="CK320" s="26"/>
      <c r="CL320" s="26"/>
      <c r="CM320" s="26"/>
      <c r="CN320" s="26"/>
      <c r="CO320" s="26"/>
      <c r="CP320" s="26"/>
      <c r="CQ320" s="26"/>
      <c r="CR320" s="26"/>
      <c r="CS320" s="26"/>
      <c r="CT320" s="26"/>
      <c r="CU320" s="26"/>
      <c r="CV320" s="26"/>
      <c r="CW320" s="26"/>
      <c r="CX320" s="26"/>
      <c r="CY320" s="26"/>
      <c r="CZ320" s="26"/>
      <c r="DA320" s="26"/>
      <c r="DB320" s="26"/>
      <c r="DC320" s="26"/>
      <c r="DD320" s="26"/>
      <c r="DE320" s="26"/>
      <c r="DF320" s="26"/>
      <c r="DG320" s="26"/>
      <c r="DH320" s="26"/>
      <c r="DI320" s="26"/>
      <c r="DJ320" s="26"/>
      <c r="DK320" s="26"/>
      <c r="DL320" s="26"/>
      <c r="DM320" s="26"/>
      <c r="DN320" s="26"/>
      <c r="DO320" s="26"/>
      <c r="DP320" s="26"/>
      <c r="DQ320" s="26"/>
      <c r="DR320" s="26"/>
      <c r="DS320" s="26"/>
      <c r="DT320" s="26"/>
      <c r="DU320" s="26"/>
      <c r="DV320" s="26"/>
      <c r="DW320" s="26"/>
      <c r="DX320" s="26"/>
      <c r="DY320" s="26"/>
      <c r="DZ320" s="26"/>
      <c r="EA320" s="26"/>
      <c r="EB320" s="26"/>
      <c r="EC320" s="26"/>
      <c r="ED320" s="26"/>
      <c r="EE320" s="26"/>
      <c r="EF320" s="26"/>
      <c r="EG320" s="26"/>
      <c r="EH320" s="26"/>
      <c r="EI320" s="26"/>
      <c r="EJ320" s="26"/>
      <c r="EK320" s="26"/>
      <c r="EL320" s="26"/>
      <c r="EM320" s="26"/>
      <c r="EN320" s="26"/>
      <c r="EO320" s="26"/>
      <c r="EP320" s="26"/>
      <c r="EQ320" s="26"/>
      <c r="ER320" s="26"/>
      <c r="ES320" s="26"/>
      <c r="ET320" s="26"/>
      <c r="EU320" s="26"/>
      <c r="EV320" s="26"/>
      <c r="EW320" s="26"/>
      <c r="EX320" s="26"/>
      <c r="EY320" s="26"/>
      <c r="EZ320" s="26"/>
      <c r="FA320" s="26"/>
      <c r="FB320" s="26"/>
      <c r="FC320" s="26"/>
      <c r="FD320" s="26"/>
      <c r="FE320" s="26"/>
      <c r="FF320" s="26"/>
      <c r="FG320" s="26"/>
      <c r="FH320" s="26"/>
      <c r="FI320" s="26"/>
      <c r="FJ320" s="26"/>
      <c r="FK320" s="26"/>
      <c r="FL320" s="26"/>
      <c r="FM320" s="26"/>
      <c r="FN320" s="26"/>
      <c r="FO320" s="26"/>
      <c r="FP320" s="26"/>
      <c r="FQ320" s="26"/>
      <c r="FR320" s="26"/>
      <c r="FS320" s="26"/>
      <c r="FT320" s="26"/>
      <c r="FU320" s="26"/>
      <c r="FV320" s="26"/>
      <c r="FW320" s="26"/>
      <c r="FX320" s="26"/>
      <c r="FY320" s="26"/>
      <c r="FZ320" s="26"/>
      <c r="GA320" s="26"/>
      <c r="GB320" s="26"/>
      <c r="GC320" s="26"/>
      <c r="GD320" s="26"/>
      <c r="GE320" s="26"/>
      <c r="GF320" s="26"/>
      <c r="GG320" s="26"/>
      <c r="GH320" s="26"/>
      <c r="GI320" s="26"/>
      <c r="GJ320" s="26"/>
      <c r="GK320" s="26"/>
      <c r="GL320" s="26"/>
      <c r="GM320" s="26"/>
      <c r="GN320" s="26"/>
      <c r="GO320" s="26"/>
      <c r="GP320" s="26"/>
      <c r="GQ320" s="26"/>
      <c r="GR320" s="26"/>
      <c r="GS320" s="26"/>
      <c r="GT320" s="26"/>
      <c r="GU320" s="26"/>
      <c r="GV320" s="26"/>
      <c r="GW320" s="26"/>
      <c r="GX320" s="26"/>
      <c r="GY320" s="26"/>
      <c r="GZ320" s="26"/>
      <c r="HA320" s="26"/>
      <c r="HB320" s="26"/>
      <c r="HC320" s="26"/>
      <c r="HD320" s="26"/>
      <c r="HE320" s="26"/>
      <c r="HF320" s="26"/>
      <c r="HG320" s="26"/>
      <c r="HH320" s="26"/>
      <c r="HI320" s="26"/>
      <c r="HJ320" s="26"/>
      <c r="HK320" s="26"/>
      <c r="HL320" s="26"/>
      <c r="HM320" s="26"/>
      <c r="HN320" s="26"/>
      <c r="HO320" s="26"/>
      <c r="HP320" s="26"/>
      <c r="HQ320" s="26"/>
      <c r="HR320" s="26"/>
      <c r="HS320" s="26"/>
      <c r="HT320" s="26"/>
      <c r="HU320" s="26"/>
      <c r="HV320" s="26"/>
      <c r="HW320" s="26"/>
      <c r="HX320" s="26"/>
      <c r="HY320" s="26"/>
      <c r="HZ320" s="26"/>
      <c r="IA320" s="26"/>
      <c r="IB320" s="26"/>
      <c r="IC320" s="26"/>
      <c r="ID320" s="26"/>
      <c r="IE320" s="26"/>
      <c r="IF320" s="26"/>
      <c r="IG320" s="26"/>
      <c r="IH320" s="26"/>
      <c r="II320" s="26"/>
      <c r="IJ320" s="26"/>
      <c r="IK320" s="26"/>
      <c r="IL320" s="26"/>
      <c r="IM320" s="26"/>
    </row>
    <row r="321" spans="1:247" s="53" customFormat="1" ht="30" customHeight="1">
      <c r="A321" s="45">
        <f t="shared" si="12"/>
        <v>312</v>
      </c>
      <c r="B321" s="74" t="s">
        <v>142</v>
      </c>
      <c r="C321" s="57"/>
      <c r="D321" s="45">
        <v>2012</v>
      </c>
      <c r="E321" s="45" t="s">
        <v>533</v>
      </c>
      <c r="F321" s="75">
        <v>1</v>
      </c>
      <c r="G321" s="126">
        <f t="shared" si="11"/>
        <v>23500000</v>
      </c>
      <c r="H321" s="67">
        <v>23500000</v>
      </c>
      <c r="I321" s="29">
        <f>H321-W321</f>
        <v>5875000</v>
      </c>
      <c r="J321" s="57">
        <v>1</v>
      </c>
      <c r="K321" s="40">
        <v>23500000</v>
      </c>
      <c r="L321" s="29">
        <f>I321</f>
        <v>5875000</v>
      </c>
      <c r="M321" s="37"/>
      <c r="N321" s="37"/>
      <c r="O321" s="37"/>
      <c r="P321" s="37"/>
      <c r="Q321" s="37"/>
      <c r="R321" s="20">
        <v>8</v>
      </c>
      <c r="S321" s="31">
        <f>100%/R321</f>
        <v>0.125</v>
      </c>
      <c r="T321" s="32">
        <f>H321/R321</f>
        <v>2937500</v>
      </c>
      <c r="U321" s="19">
        <f>2018-D321</f>
        <v>6</v>
      </c>
      <c r="V321" s="19"/>
      <c r="W321" s="33">
        <f>T321*U321</f>
        <v>17625000</v>
      </c>
      <c r="X321" s="26">
        <f>IF(I321&lt;0,0,I321)</f>
        <v>5875000</v>
      </c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</row>
    <row r="322" spans="1:247" s="53" customFormat="1">
      <c r="A322" s="45">
        <f t="shared" si="12"/>
        <v>313</v>
      </c>
      <c r="B322" s="108" t="s">
        <v>290</v>
      </c>
      <c r="C322" s="39"/>
      <c r="D322" s="45">
        <v>2015</v>
      </c>
      <c r="E322" s="45" t="s">
        <v>533</v>
      </c>
      <c r="F322" s="45">
        <v>3</v>
      </c>
      <c r="G322" s="126">
        <f t="shared" si="11"/>
        <v>12100000</v>
      </c>
      <c r="H322" s="36">
        <v>36300000</v>
      </c>
      <c r="I322" s="29">
        <f>H322-W322</f>
        <v>25410000</v>
      </c>
      <c r="J322" s="20">
        <f>F322</f>
        <v>3</v>
      </c>
      <c r="K322" s="40">
        <f>H322</f>
        <v>36300000</v>
      </c>
      <c r="L322" s="29">
        <f>I322</f>
        <v>25410000</v>
      </c>
      <c r="M322" s="30"/>
      <c r="N322" s="30"/>
      <c r="O322" s="30"/>
      <c r="P322" s="41"/>
      <c r="Q322" s="42"/>
      <c r="R322" s="19">
        <v>10</v>
      </c>
      <c r="S322" s="31">
        <f>100%/R322</f>
        <v>0.1</v>
      </c>
      <c r="T322" s="32">
        <f>H322/R322</f>
        <v>3630000</v>
      </c>
      <c r="U322" s="19">
        <f>2018-D322</f>
        <v>3</v>
      </c>
      <c r="V322" s="19"/>
      <c r="W322" s="33">
        <f>T322*U322</f>
        <v>10890000</v>
      </c>
      <c r="X322" s="26">
        <f>IF(I322&lt;0,0,I322)</f>
        <v>25410000</v>
      </c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6"/>
      <c r="BD322" s="26"/>
      <c r="BE322" s="26"/>
      <c r="BF322" s="26"/>
      <c r="BG322" s="26"/>
      <c r="BH322" s="26"/>
      <c r="BI322" s="26"/>
      <c r="BJ322" s="26"/>
      <c r="BK322" s="26"/>
      <c r="BL322" s="26"/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  <c r="BW322" s="26"/>
      <c r="BX322" s="26"/>
      <c r="BY322" s="26"/>
      <c r="BZ322" s="26"/>
      <c r="CA322" s="26"/>
      <c r="CB322" s="26"/>
      <c r="CC322" s="26"/>
      <c r="CD322" s="26"/>
      <c r="CE322" s="26"/>
      <c r="CF322" s="26"/>
      <c r="CG322" s="26"/>
      <c r="CH322" s="26"/>
      <c r="CI322" s="26"/>
      <c r="CJ322" s="26"/>
      <c r="CK322" s="26"/>
      <c r="CL322" s="26"/>
      <c r="CM322" s="26"/>
      <c r="CN322" s="26"/>
      <c r="CO322" s="26"/>
      <c r="CP322" s="26"/>
      <c r="CQ322" s="26"/>
      <c r="CR322" s="26"/>
      <c r="CS322" s="26"/>
      <c r="CT322" s="26"/>
      <c r="CU322" s="26"/>
      <c r="CV322" s="26"/>
      <c r="CW322" s="26"/>
      <c r="CX322" s="26"/>
      <c r="CY322" s="26"/>
      <c r="CZ322" s="26"/>
      <c r="DA322" s="26"/>
      <c r="DB322" s="26"/>
      <c r="DC322" s="26"/>
      <c r="DD322" s="26"/>
      <c r="DE322" s="26"/>
      <c r="DF322" s="26"/>
      <c r="DG322" s="26"/>
      <c r="DH322" s="26"/>
      <c r="DI322" s="26"/>
      <c r="DJ322" s="26"/>
      <c r="DK322" s="26"/>
      <c r="DL322" s="26"/>
      <c r="DM322" s="26"/>
      <c r="DN322" s="26"/>
      <c r="DO322" s="26"/>
      <c r="DP322" s="26"/>
      <c r="DQ322" s="26"/>
      <c r="DR322" s="26"/>
      <c r="DS322" s="26"/>
      <c r="DT322" s="26"/>
      <c r="DU322" s="26"/>
      <c r="DV322" s="26"/>
      <c r="DW322" s="26"/>
      <c r="DX322" s="26"/>
      <c r="DY322" s="26"/>
      <c r="DZ322" s="26"/>
      <c r="EA322" s="26"/>
      <c r="EB322" s="26"/>
      <c r="EC322" s="26"/>
      <c r="ED322" s="26"/>
      <c r="EE322" s="26"/>
      <c r="EF322" s="26"/>
      <c r="EG322" s="26"/>
      <c r="EH322" s="26"/>
      <c r="EI322" s="26"/>
      <c r="EJ322" s="26"/>
      <c r="EK322" s="26"/>
      <c r="EL322" s="26"/>
      <c r="EM322" s="26"/>
      <c r="EN322" s="26"/>
      <c r="EO322" s="26"/>
      <c r="EP322" s="26"/>
      <c r="EQ322" s="26"/>
      <c r="ER322" s="26"/>
      <c r="ES322" s="26"/>
      <c r="ET322" s="26"/>
      <c r="EU322" s="26"/>
      <c r="EV322" s="26"/>
      <c r="EW322" s="26"/>
      <c r="EX322" s="26"/>
      <c r="EY322" s="26"/>
      <c r="EZ322" s="26"/>
      <c r="FA322" s="26"/>
      <c r="FB322" s="26"/>
      <c r="FC322" s="26"/>
      <c r="FD322" s="26"/>
      <c r="FE322" s="26"/>
      <c r="FF322" s="26"/>
      <c r="FG322" s="26"/>
      <c r="FH322" s="26"/>
      <c r="FI322" s="26"/>
      <c r="FJ322" s="26"/>
      <c r="FK322" s="26"/>
      <c r="FL322" s="26"/>
      <c r="FM322" s="26"/>
      <c r="FN322" s="26"/>
      <c r="FO322" s="26"/>
      <c r="FP322" s="26"/>
      <c r="FQ322" s="26"/>
      <c r="FR322" s="26"/>
      <c r="FS322" s="26"/>
      <c r="FT322" s="26"/>
      <c r="FU322" s="26"/>
      <c r="FV322" s="26"/>
      <c r="FW322" s="26"/>
      <c r="FX322" s="26"/>
      <c r="FY322" s="26"/>
      <c r="FZ322" s="26"/>
      <c r="GA322" s="26"/>
      <c r="GB322" s="26"/>
      <c r="GC322" s="26"/>
      <c r="GD322" s="26"/>
      <c r="GE322" s="26"/>
      <c r="GF322" s="26"/>
      <c r="GG322" s="26"/>
      <c r="GH322" s="26"/>
      <c r="GI322" s="26"/>
      <c r="GJ322" s="26"/>
      <c r="GK322" s="26"/>
      <c r="GL322" s="26"/>
      <c r="GM322" s="26"/>
      <c r="GN322" s="26"/>
      <c r="GO322" s="26"/>
      <c r="GP322" s="26"/>
      <c r="GQ322" s="26"/>
      <c r="GR322" s="26"/>
      <c r="GS322" s="26"/>
      <c r="GT322" s="26"/>
      <c r="GU322" s="26"/>
      <c r="GV322" s="26"/>
      <c r="GW322" s="26"/>
      <c r="GX322" s="26"/>
      <c r="GY322" s="26"/>
      <c r="GZ322" s="26"/>
      <c r="HA322" s="26"/>
      <c r="HB322" s="26"/>
      <c r="HC322" s="26"/>
      <c r="HD322" s="26"/>
      <c r="HE322" s="26"/>
      <c r="HF322" s="26"/>
      <c r="HG322" s="26"/>
      <c r="HH322" s="26"/>
      <c r="HI322" s="26"/>
      <c r="HJ322" s="26"/>
      <c r="HK322" s="26"/>
      <c r="HL322" s="26"/>
      <c r="HM322" s="26"/>
      <c r="HN322" s="26"/>
      <c r="HO322" s="26"/>
      <c r="HP322" s="26"/>
      <c r="HQ322" s="26"/>
      <c r="HR322" s="26"/>
      <c r="HS322" s="26"/>
      <c r="HT322" s="26"/>
      <c r="HU322" s="26"/>
      <c r="HV322" s="26"/>
      <c r="HW322" s="26"/>
      <c r="HX322" s="26"/>
      <c r="HY322" s="26"/>
      <c r="HZ322" s="26"/>
      <c r="IA322" s="26"/>
      <c r="IB322" s="26"/>
      <c r="IC322" s="26"/>
      <c r="ID322" s="26"/>
      <c r="IE322" s="26"/>
      <c r="IF322" s="26"/>
      <c r="IG322" s="26"/>
      <c r="IH322" s="26"/>
      <c r="II322" s="26"/>
      <c r="IJ322" s="26"/>
      <c r="IK322" s="26"/>
      <c r="IL322" s="26"/>
      <c r="IM322" s="26"/>
    </row>
    <row r="323" spans="1:247" s="53" customFormat="1">
      <c r="A323" s="45">
        <f t="shared" si="12"/>
        <v>314</v>
      </c>
      <c r="B323" s="108" t="s">
        <v>291</v>
      </c>
      <c r="C323" s="39"/>
      <c r="D323" s="45">
        <v>2015</v>
      </c>
      <c r="E323" s="45" t="s">
        <v>533</v>
      </c>
      <c r="F323" s="45">
        <v>1</v>
      </c>
      <c r="G323" s="126">
        <f t="shared" si="11"/>
        <v>57200000</v>
      </c>
      <c r="H323" s="36">
        <v>57200000</v>
      </c>
      <c r="I323" s="29">
        <f>H323-W323</f>
        <v>40040000</v>
      </c>
      <c r="J323" s="20">
        <f>F323</f>
        <v>1</v>
      </c>
      <c r="K323" s="40">
        <f>H323</f>
        <v>57200000</v>
      </c>
      <c r="L323" s="29">
        <f>I323</f>
        <v>40040000</v>
      </c>
      <c r="M323" s="30"/>
      <c r="N323" s="30"/>
      <c r="O323" s="30"/>
      <c r="P323" s="41"/>
      <c r="Q323" s="42"/>
      <c r="R323" s="19">
        <v>10</v>
      </c>
      <c r="S323" s="31">
        <f>100%/R323</f>
        <v>0.1</v>
      </c>
      <c r="T323" s="32">
        <f>H323/R323</f>
        <v>5720000</v>
      </c>
      <c r="U323" s="19">
        <f>2018-D323</f>
        <v>3</v>
      </c>
      <c r="V323" s="19"/>
      <c r="W323" s="33">
        <f>T323*U323</f>
        <v>17160000</v>
      </c>
      <c r="X323" s="26">
        <f>IF(I323&lt;0,0,I323)</f>
        <v>40040000</v>
      </c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6"/>
      <c r="BD323" s="26"/>
      <c r="BE323" s="26"/>
      <c r="BF323" s="26"/>
      <c r="BG323" s="26"/>
      <c r="BH323" s="26"/>
      <c r="BI323" s="26"/>
      <c r="BJ323" s="26"/>
      <c r="BK323" s="26"/>
      <c r="BL323" s="26"/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  <c r="BW323" s="26"/>
      <c r="BX323" s="26"/>
      <c r="BY323" s="26"/>
      <c r="BZ323" s="26"/>
      <c r="CA323" s="26"/>
      <c r="CB323" s="26"/>
      <c r="CC323" s="26"/>
      <c r="CD323" s="26"/>
      <c r="CE323" s="26"/>
      <c r="CF323" s="26"/>
      <c r="CG323" s="26"/>
      <c r="CH323" s="26"/>
      <c r="CI323" s="26"/>
      <c r="CJ323" s="26"/>
      <c r="CK323" s="26"/>
      <c r="CL323" s="26"/>
      <c r="CM323" s="26"/>
      <c r="CN323" s="26"/>
      <c r="CO323" s="26"/>
      <c r="CP323" s="26"/>
      <c r="CQ323" s="26"/>
      <c r="CR323" s="26"/>
      <c r="CS323" s="26"/>
      <c r="CT323" s="26"/>
      <c r="CU323" s="26"/>
      <c r="CV323" s="26"/>
      <c r="CW323" s="26"/>
      <c r="CX323" s="26"/>
      <c r="CY323" s="26"/>
      <c r="CZ323" s="26"/>
      <c r="DA323" s="26"/>
      <c r="DB323" s="26"/>
      <c r="DC323" s="26"/>
      <c r="DD323" s="26"/>
      <c r="DE323" s="26"/>
      <c r="DF323" s="26"/>
      <c r="DG323" s="26"/>
      <c r="DH323" s="26"/>
      <c r="DI323" s="26"/>
      <c r="DJ323" s="26"/>
      <c r="DK323" s="26"/>
      <c r="DL323" s="26"/>
      <c r="DM323" s="26"/>
      <c r="DN323" s="26"/>
      <c r="DO323" s="26"/>
      <c r="DP323" s="26"/>
      <c r="DQ323" s="26"/>
      <c r="DR323" s="26"/>
      <c r="DS323" s="26"/>
      <c r="DT323" s="26"/>
      <c r="DU323" s="26"/>
      <c r="DV323" s="26"/>
      <c r="DW323" s="26"/>
      <c r="DX323" s="26"/>
      <c r="DY323" s="26"/>
      <c r="DZ323" s="26"/>
      <c r="EA323" s="26"/>
      <c r="EB323" s="26"/>
      <c r="EC323" s="26"/>
      <c r="ED323" s="26"/>
      <c r="EE323" s="26"/>
      <c r="EF323" s="26"/>
      <c r="EG323" s="26"/>
      <c r="EH323" s="26"/>
      <c r="EI323" s="26"/>
      <c r="EJ323" s="26"/>
      <c r="EK323" s="26"/>
      <c r="EL323" s="26"/>
      <c r="EM323" s="26"/>
      <c r="EN323" s="26"/>
      <c r="EO323" s="26"/>
      <c r="EP323" s="26"/>
      <c r="EQ323" s="26"/>
      <c r="ER323" s="26"/>
      <c r="ES323" s="26"/>
      <c r="ET323" s="26"/>
      <c r="EU323" s="26"/>
      <c r="EV323" s="26"/>
      <c r="EW323" s="26"/>
      <c r="EX323" s="26"/>
      <c r="EY323" s="26"/>
      <c r="EZ323" s="26"/>
      <c r="FA323" s="26"/>
      <c r="FB323" s="26"/>
      <c r="FC323" s="26"/>
      <c r="FD323" s="26"/>
      <c r="FE323" s="26"/>
      <c r="FF323" s="26"/>
      <c r="FG323" s="26"/>
      <c r="FH323" s="26"/>
      <c r="FI323" s="26"/>
      <c r="FJ323" s="26"/>
      <c r="FK323" s="26"/>
      <c r="FL323" s="26"/>
      <c r="FM323" s="26"/>
      <c r="FN323" s="26"/>
      <c r="FO323" s="26"/>
      <c r="FP323" s="26"/>
      <c r="FQ323" s="26"/>
      <c r="FR323" s="26"/>
      <c r="FS323" s="26"/>
      <c r="FT323" s="26"/>
      <c r="FU323" s="26"/>
      <c r="FV323" s="26"/>
      <c r="FW323" s="26"/>
      <c r="FX323" s="26"/>
      <c r="FY323" s="26"/>
      <c r="FZ323" s="26"/>
      <c r="GA323" s="26"/>
      <c r="GB323" s="26"/>
      <c r="GC323" s="26"/>
      <c r="GD323" s="26"/>
      <c r="GE323" s="26"/>
      <c r="GF323" s="26"/>
      <c r="GG323" s="26"/>
      <c r="GH323" s="26"/>
      <c r="GI323" s="26"/>
      <c r="GJ323" s="26"/>
      <c r="GK323" s="26"/>
      <c r="GL323" s="26"/>
      <c r="GM323" s="26"/>
      <c r="GN323" s="26"/>
      <c r="GO323" s="26"/>
      <c r="GP323" s="26"/>
      <c r="GQ323" s="26"/>
      <c r="GR323" s="26"/>
      <c r="GS323" s="26"/>
      <c r="GT323" s="26"/>
      <c r="GU323" s="26"/>
      <c r="GV323" s="26"/>
      <c r="GW323" s="26"/>
      <c r="GX323" s="26"/>
      <c r="GY323" s="26"/>
      <c r="GZ323" s="26"/>
      <c r="HA323" s="26"/>
      <c r="HB323" s="26"/>
      <c r="HC323" s="26"/>
      <c r="HD323" s="26"/>
      <c r="HE323" s="26"/>
      <c r="HF323" s="26"/>
      <c r="HG323" s="26"/>
      <c r="HH323" s="26"/>
      <c r="HI323" s="26"/>
      <c r="HJ323" s="26"/>
      <c r="HK323" s="26"/>
      <c r="HL323" s="26"/>
      <c r="HM323" s="26"/>
      <c r="HN323" s="26"/>
      <c r="HO323" s="26"/>
      <c r="HP323" s="26"/>
      <c r="HQ323" s="26"/>
      <c r="HR323" s="26"/>
      <c r="HS323" s="26"/>
      <c r="HT323" s="26"/>
      <c r="HU323" s="26"/>
      <c r="HV323" s="26"/>
      <c r="HW323" s="26"/>
      <c r="HX323" s="26"/>
      <c r="HY323" s="26"/>
      <c r="HZ323" s="26"/>
      <c r="IA323" s="26"/>
      <c r="IB323" s="26"/>
      <c r="IC323" s="26"/>
      <c r="ID323" s="26"/>
      <c r="IE323" s="26"/>
      <c r="IF323" s="26"/>
      <c r="IG323" s="26"/>
      <c r="IH323" s="26"/>
      <c r="II323" s="26"/>
      <c r="IJ323" s="26"/>
      <c r="IK323" s="26"/>
      <c r="IL323" s="26"/>
      <c r="IM323" s="26"/>
    </row>
    <row r="324" spans="1:247" s="53" customFormat="1">
      <c r="A324" s="45">
        <f t="shared" si="12"/>
        <v>315</v>
      </c>
      <c r="B324" s="107" t="s">
        <v>292</v>
      </c>
      <c r="C324" s="19"/>
      <c r="D324" s="45">
        <v>2015</v>
      </c>
      <c r="E324" s="45" t="s">
        <v>536</v>
      </c>
      <c r="F324" s="45">
        <v>1</v>
      </c>
      <c r="G324" s="126">
        <f t="shared" si="11"/>
        <v>207294000</v>
      </c>
      <c r="H324" s="35">
        <v>207294000</v>
      </c>
      <c r="I324" s="29">
        <f>H324-W324</f>
        <v>82917600</v>
      </c>
      <c r="J324" s="20">
        <v>1</v>
      </c>
      <c r="K324" s="40">
        <f>H324</f>
        <v>207294000</v>
      </c>
      <c r="L324" s="29">
        <f>I324</f>
        <v>82917600</v>
      </c>
      <c r="M324" s="30"/>
      <c r="N324" s="30"/>
      <c r="O324" s="30"/>
      <c r="P324" s="24"/>
      <c r="Q324" s="42"/>
      <c r="R324" s="19">
        <v>5</v>
      </c>
      <c r="S324" s="31">
        <f>100%/R324</f>
        <v>0.2</v>
      </c>
      <c r="T324" s="32">
        <f>H324/R324</f>
        <v>41458800</v>
      </c>
      <c r="U324" s="19">
        <f>2018-D324</f>
        <v>3</v>
      </c>
      <c r="V324" s="43">
        <f>T324</f>
        <v>41458800</v>
      </c>
      <c r="W324" s="33">
        <f>T324*U324</f>
        <v>124376400</v>
      </c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6"/>
      <c r="BD324" s="26"/>
      <c r="BE324" s="26"/>
      <c r="BF324" s="26"/>
      <c r="BG324" s="26"/>
      <c r="BH324" s="26"/>
      <c r="BI324" s="26"/>
      <c r="BJ324" s="26"/>
      <c r="BK324" s="26"/>
      <c r="BL324" s="26"/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  <c r="BW324" s="26"/>
      <c r="BX324" s="26"/>
      <c r="BY324" s="26"/>
      <c r="BZ324" s="26"/>
      <c r="CA324" s="26"/>
      <c r="CB324" s="26"/>
      <c r="CC324" s="26"/>
      <c r="CD324" s="26"/>
      <c r="CE324" s="26"/>
      <c r="CF324" s="26"/>
      <c r="CG324" s="26"/>
      <c r="CH324" s="26"/>
      <c r="CI324" s="26"/>
      <c r="CJ324" s="26"/>
      <c r="CK324" s="26"/>
      <c r="CL324" s="26"/>
      <c r="CM324" s="26"/>
      <c r="CN324" s="26"/>
      <c r="CO324" s="26"/>
      <c r="CP324" s="26"/>
      <c r="CQ324" s="26"/>
      <c r="CR324" s="26"/>
      <c r="CS324" s="26"/>
      <c r="CT324" s="26"/>
      <c r="CU324" s="26"/>
      <c r="CV324" s="26"/>
      <c r="CW324" s="26"/>
      <c r="CX324" s="26"/>
      <c r="CY324" s="26"/>
      <c r="CZ324" s="26"/>
      <c r="DA324" s="26"/>
      <c r="DB324" s="26"/>
      <c r="DC324" s="26"/>
      <c r="DD324" s="26"/>
      <c r="DE324" s="26"/>
      <c r="DF324" s="26"/>
      <c r="DG324" s="26"/>
      <c r="DH324" s="26"/>
      <c r="DI324" s="26"/>
      <c r="DJ324" s="26"/>
      <c r="DK324" s="26"/>
      <c r="DL324" s="26"/>
      <c r="DM324" s="26"/>
      <c r="DN324" s="26"/>
      <c r="DO324" s="26"/>
      <c r="DP324" s="26"/>
      <c r="DQ324" s="26"/>
      <c r="DR324" s="26"/>
      <c r="DS324" s="26"/>
      <c r="DT324" s="26"/>
      <c r="DU324" s="26"/>
      <c r="DV324" s="26"/>
      <c r="DW324" s="26"/>
      <c r="DX324" s="26"/>
      <c r="DY324" s="26"/>
      <c r="DZ324" s="26"/>
      <c r="EA324" s="26"/>
      <c r="EB324" s="26"/>
      <c r="EC324" s="26"/>
      <c r="ED324" s="26"/>
      <c r="EE324" s="26"/>
      <c r="EF324" s="26"/>
      <c r="EG324" s="26"/>
      <c r="EH324" s="26"/>
      <c r="EI324" s="26"/>
      <c r="EJ324" s="26"/>
      <c r="EK324" s="26"/>
      <c r="EL324" s="26"/>
      <c r="EM324" s="26"/>
      <c r="EN324" s="26"/>
      <c r="EO324" s="26"/>
      <c r="EP324" s="26"/>
      <c r="EQ324" s="26"/>
      <c r="ER324" s="26"/>
      <c r="ES324" s="26"/>
      <c r="ET324" s="26"/>
      <c r="EU324" s="26"/>
      <c r="EV324" s="26"/>
      <c r="EW324" s="26"/>
      <c r="EX324" s="26"/>
      <c r="EY324" s="26"/>
      <c r="EZ324" s="26"/>
      <c r="FA324" s="26"/>
      <c r="FB324" s="26"/>
      <c r="FC324" s="26"/>
      <c r="FD324" s="26"/>
      <c r="FE324" s="26"/>
      <c r="FF324" s="26"/>
      <c r="FG324" s="26"/>
      <c r="FH324" s="26"/>
      <c r="FI324" s="26"/>
      <c r="FJ324" s="26"/>
      <c r="FK324" s="26"/>
      <c r="FL324" s="26"/>
      <c r="FM324" s="26"/>
      <c r="FN324" s="26"/>
      <c r="FO324" s="26"/>
      <c r="FP324" s="26"/>
      <c r="FQ324" s="26"/>
      <c r="FR324" s="26"/>
      <c r="FS324" s="26"/>
      <c r="FT324" s="26"/>
      <c r="FU324" s="26"/>
      <c r="FV324" s="26"/>
      <c r="FW324" s="26"/>
      <c r="FX324" s="26"/>
      <c r="FY324" s="26"/>
      <c r="FZ324" s="26"/>
      <c r="GA324" s="26"/>
      <c r="GB324" s="26"/>
      <c r="GC324" s="26"/>
      <c r="GD324" s="26"/>
      <c r="GE324" s="26"/>
      <c r="GF324" s="26"/>
      <c r="GG324" s="26"/>
      <c r="GH324" s="26"/>
      <c r="GI324" s="26"/>
      <c r="GJ324" s="26"/>
      <c r="GK324" s="26"/>
      <c r="GL324" s="26"/>
      <c r="GM324" s="26"/>
      <c r="GN324" s="26"/>
      <c r="GO324" s="26"/>
      <c r="GP324" s="26"/>
      <c r="GQ324" s="26"/>
      <c r="GR324" s="26"/>
      <c r="GS324" s="26"/>
      <c r="GT324" s="26"/>
      <c r="GU324" s="26"/>
      <c r="GV324" s="26"/>
      <c r="GW324" s="26"/>
      <c r="GX324" s="26"/>
      <c r="GY324" s="26"/>
      <c r="GZ324" s="26"/>
      <c r="HA324" s="26"/>
      <c r="HB324" s="26"/>
      <c r="HC324" s="26"/>
      <c r="HD324" s="26"/>
      <c r="HE324" s="26"/>
      <c r="HF324" s="26"/>
      <c r="HG324" s="26"/>
      <c r="HH324" s="26"/>
      <c r="HI324" s="26"/>
      <c r="HJ324" s="26"/>
      <c r="HK324" s="26"/>
      <c r="HL324" s="26"/>
      <c r="HM324" s="26"/>
      <c r="HN324" s="26"/>
      <c r="HO324" s="26"/>
      <c r="HP324" s="26"/>
      <c r="HQ324" s="26"/>
      <c r="HR324" s="26"/>
      <c r="HS324" s="26"/>
      <c r="HT324" s="26"/>
      <c r="HU324" s="26"/>
      <c r="HV324" s="26"/>
      <c r="HW324" s="26"/>
      <c r="HX324" s="26"/>
      <c r="HY324" s="26"/>
      <c r="HZ324" s="26"/>
      <c r="IA324" s="26"/>
      <c r="IB324" s="26"/>
      <c r="IC324" s="26"/>
      <c r="ID324" s="26"/>
      <c r="IE324" s="26"/>
      <c r="IF324" s="26"/>
      <c r="IG324" s="26"/>
      <c r="IH324" s="26"/>
      <c r="II324" s="26"/>
      <c r="IJ324" s="26"/>
      <c r="IK324" s="26"/>
      <c r="IL324" s="26"/>
      <c r="IM324" s="26"/>
    </row>
    <row r="325" spans="1:247" s="53" customFormat="1">
      <c r="A325" s="45">
        <f t="shared" si="12"/>
        <v>316</v>
      </c>
      <c r="B325" s="107" t="s">
        <v>293</v>
      </c>
      <c r="C325" s="19"/>
      <c r="D325" s="45">
        <v>2015</v>
      </c>
      <c r="E325" s="45" t="s">
        <v>536</v>
      </c>
      <c r="F325" s="45">
        <v>1</v>
      </c>
      <c r="G325" s="126">
        <f t="shared" si="11"/>
        <v>189092000</v>
      </c>
      <c r="H325" s="35">
        <v>189092000</v>
      </c>
      <c r="I325" s="29">
        <f>H325-W325</f>
        <v>75636800</v>
      </c>
      <c r="J325" s="20">
        <v>1</v>
      </c>
      <c r="K325" s="40">
        <f>H325</f>
        <v>189092000</v>
      </c>
      <c r="L325" s="29">
        <f>I325</f>
        <v>75636800</v>
      </c>
      <c r="M325" s="30"/>
      <c r="N325" s="30"/>
      <c r="O325" s="30"/>
      <c r="P325" s="24"/>
      <c r="Q325" s="42"/>
      <c r="R325" s="19">
        <v>5</v>
      </c>
      <c r="S325" s="31">
        <f>100%/R325</f>
        <v>0.2</v>
      </c>
      <c r="T325" s="32">
        <f>H325/R325</f>
        <v>37818400</v>
      </c>
      <c r="U325" s="19">
        <f>2018-D325</f>
        <v>3</v>
      </c>
      <c r="V325" s="43">
        <f>T325</f>
        <v>37818400</v>
      </c>
      <c r="W325" s="33">
        <f>T325*U325</f>
        <v>113455200</v>
      </c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  <c r="AX325" s="26"/>
      <c r="AY325" s="26"/>
      <c r="AZ325" s="26"/>
      <c r="BA325" s="26"/>
      <c r="BB325" s="26"/>
      <c r="BC325" s="26"/>
      <c r="BD325" s="26"/>
      <c r="BE325" s="26"/>
      <c r="BF325" s="26"/>
      <c r="BG325" s="26"/>
      <c r="BH325" s="26"/>
      <c r="BI325" s="26"/>
      <c r="BJ325" s="26"/>
      <c r="BK325" s="26"/>
      <c r="BL325" s="26"/>
      <c r="BM325" s="26"/>
      <c r="BN325" s="26"/>
      <c r="BO325" s="26"/>
      <c r="BP325" s="26"/>
      <c r="BQ325" s="26"/>
      <c r="BR325" s="26"/>
      <c r="BS325" s="26"/>
      <c r="BT325" s="26"/>
      <c r="BU325" s="26"/>
      <c r="BV325" s="26"/>
      <c r="BW325" s="26"/>
      <c r="BX325" s="26"/>
      <c r="BY325" s="26"/>
      <c r="BZ325" s="26"/>
      <c r="CA325" s="26"/>
      <c r="CB325" s="26"/>
      <c r="CC325" s="26"/>
      <c r="CD325" s="26"/>
      <c r="CE325" s="26"/>
      <c r="CF325" s="26"/>
      <c r="CG325" s="26"/>
      <c r="CH325" s="26"/>
      <c r="CI325" s="26"/>
      <c r="CJ325" s="26"/>
      <c r="CK325" s="26"/>
      <c r="CL325" s="26"/>
      <c r="CM325" s="26"/>
      <c r="CN325" s="26"/>
      <c r="CO325" s="26"/>
      <c r="CP325" s="26"/>
      <c r="CQ325" s="26"/>
      <c r="CR325" s="26"/>
      <c r="CS325" s="26"/>
      <c r="CT325" s="26"/>
      <c r="CU325" s="26"/>
      <c r="CV325" s="26"/>
      <c r="CW325" s="26"/>
      <c r="CX325" s="26"/>
      <c r="CY325" s="26"/>
      <c r="CZ325" s="26"/>
      <c r="DA325" s="26"/>
      <c r="DB325" s="26"/>
      <c r="DC325" s="26"/>
      <c r="DD325" s="26"/>
      <c r="DE325" s="26"/>
      <c r="DF325" s="26"/>
      <c r="DG325" s="26"/>
      <c r="DH325" s="26"/>
      <c r="DI325" s="26"/>
      <c r="DJ325" s="26"/>
      <c r="DK325" s="26"/>
      <c r="DL325" s="26"/>
      <c r="DM325" s="26"/>
      <c r="DN325" s="26"/>
      <c r="DO325" s="26"/>
      <c r="DP325" s="26"/>
      <c r="DQ325" s="26"/>
      <c r="DR325" s="26"/>
      <c r="DS325" s="26"/>
      <c r="DT325" s="26"/>
      <c r="DU325" s="26"/>
      <c r="DV325" s="26"/>
      <c r="DW325" s="26"/>
      <c r="DX325" s="26"/>
      <c r="DY325" s="26"/>
      <c r="DZ325" s="26"/>
      <c r="EA325" s="26"/>
      <c r="EB325" s="26"/>
      <c r="EC325" s="26"/>
      <c r="ED325" s="26"/>
      <c r="EE325" s="26"/>
      <c r="EF325" s="26"/>
      <c r="EG325" s="26"/>
      <c r="EH325" s="26"/>
      <c r="EI325" s="26"/>
      <c r="EJ325" s="26"/>
      <c r="EK325" s="26"/>
      <c r="EL325" s="26"/>
      <c r="EM325" s="26"/>
      <c r="EN325" s="26"/>
      <c r="EO325" s="26"/>
      <c r="EP325" s="26"/>
      <c r="EQ325" s="26"/>
      <c r="ER325" s="26"/>
      <c r="ES325" s="26"/>
      <c r="ET325" s="26"/>
      <c r="EU325" s="26"/>
      <c r="EV325" s="26"/>
      <c r="EW325" s="26"/>
      <c r="EX325" s="26"/>
      <c r="EY325" s="26"/>
      <c r="EZ325" s="26"/>
      <c r="FA325" s="26"/>
      <c r="FB325" s="26"/>
      <c r="FC325" s="26"/>
      <c r="FD325" s="26"/>
      <c r="FE325" s="26"/>
      <c r="FF325" s="26"/>
      <c r="FG325" s="26"/>
      <c r="FH325" s="26"/>
      <c r="FI325" s="26"/>
      <c r="FJ325" s="26"/>
      <c r="FK325" s="26"/>
      <c r="FL325" s="26"/>
      <c r="FM325" s="26"/>
      <c r="FN325" s="26"/>
      <c r="FO325" s="26"/>
      <c r="FP325" s="26"/>
      <c r="FQ325" s="26"/>
      <c r="FR325" s="26"/>
      <c r="FS325" s="26"/>
      <c r="FT325" s="26"/>
      <c r="FU325" s="26"/>
      <c r="FV325" s="26"/>
      <c r="FW325" s="26"/>
      <c r="FX325" s="26"/>
      <c r="FY325" s="26"/>
      <c r="FZ325" s="26"/>
      <c r="GA325" s="26"/>
      <c r="GB325" s="26"/>
      <c r="GC325" s="26"/>
      <c r="GD325" s="26"/>
      <c r="GE325" s="26"/>
      <c r="GF325" s="26"/>
      <c r="GG325" s="26"/>
      <c r="GH325" s="26"/>
      <c r="GI325" s="26"/>
      <c r="GJ325" s="26"/>
      <c r="GK325" s="26"/>
      <c r="GL325" s="26"/>
      <c r="GM325" s="26"/>
      <c r="GN325" s="26"/>
      <c r="GO325" s="26"/>
      <c r="GP325" s="26"/>
      <c r="GQ325" s="26"/>
      <c r="GR325" s="26"/>
      <c r="GS325" s="26"/>
      <c r="GT325" s="26"/>
      <c r="GU325" s="26"/>
      <c r="GV325" s="26"/>
      <c r="GW325" s="26"/>
      <c r="GX325" s="26"/>
      <c r="GY325" s="26"/>
      <c r="GZ325" s="26"/>
      <c r="HA325" s="26"/>
      <c r="HB325" s="26"/>
      <c r="HC325" s="26"/>
      <c r="HD325" s="26"/>
      <c r="HE325" s="26"/>
      <c r="HF325" s="26"/>
      <c r="HG325" s="26"/>
      <c r="HH325" s="26"/>
      <c r="HI325" s="26"/>
      <c r="HJ325" s="26"/>
      <c r="HK325" s="26"/>
      <c r="HL325" s="26"/>
      <c r="HM325" s="26"/>
      <c r="HN325" s="26"/>
      <c r="HO325" s="26"/>
      <c r="HP325" s="26"/>
      <c r="HQ325" s="26"/>
      <c r="HR325" s="26"/>
      <c r="HS325" s="26"/>
      <c r="HT325" s="26"/>
      <c r="HU325" s="26"/>
      <c r="HV325" s="26"/>
      <c r="HW325" s="26"/>
      <c r="HX325" s="26"/>
      <c r="HY325" s="26"/>
      <c r="HZ325" s="26"/>
      <c r="IA325" s="26"/>
      <c r="IB325" s="26"/>
      <c r="IC325" s="26"/>
      <c r="ID325" s="26"/>
      <c r="IE325" s="26"/>
      <c r="IF325" s="26"/>
      <c r="IG325" s="26"/>
      <c r="IH325" s="26"/>
      <c r="II325" s="26"/>
      <c r="IJ325" s="26"/>
      <c r="IK325" s="26"/>
      <c r="IL325" s="26"/>
      <c r="IM325" s="26"/>
    </row>
    <row r="326" spans="1:247">
      <c r="A326" s="45">
        <f t="shared" si="12"/>
        <v>317</v>
      </c>
      <c r="B326" s="112" t="s">
        <v>294</v>
      </c>
      <c r="C326" s="68" t="s">
        <v>541</v>
      </c>
      <c r="D326" s="45">
        <v>2017</v>
      </c>
      <c r="E326" s="45" t="s">
        <v>533</v>
      </c>
      <c r="F326" s="45">
        <v>1</v>
      </c>
      <c r="G326" s="126">
        <f t="shared" si="11"/>
        <v>88136794</v>
      </c>
      <c r="H326" s="69">
        <v>88136794</v>
      </c>
      <c r="I326" s="29">
        <f>H326-W326</f>
        <v>77119694.75</v>
      </c>
      <c r="J326" s="20">
        <f>F326</f>
        <v>1</v>
      </c>
      <c r="K326" s="40">
        <f>H326</f>
        <v>88136794</v>
      </c>
      <c r="L326" s="29">
        <f>I326</f>
        <v>77119694.75</v>
      </c>
      <c r="M326" s="30"/>
      <c r="N326" s="30"/>
      <c r="O326" s="30"/>
      <c r="P326" s="41"/>
      <c r="Q326" s="42"/>
      <c r="R326" s="19">
        <v>8</v>
      </c>
      <c r="S326" s="31">
        <f>100%/R326</f>
        <v>0.125</v>
      </c>
      <c r="T326" s="32">
        <f>H326/R326</f>
        <v>11017099.25</v>
      </c>
      <c r="U326" s="19">
        <f>2018-D326</f>
        <v>1</v>
      </c>
      <c r="V326" s="19"/>
      <c r="W326" s="33">
        <f>T326*U326</f>
        <v>11017099.25</v>
      </c>
      <c r="X326" s="26"/>
    </row>
    <row r="327" spans="1:247" ht="47.25">
      <c r="A327" s="45">
        <f t="shared" si="12"/>
        <v>318</v>
      </c>
      <c r="B327" s="107" t="s">
        <v>295</v>
      </c>
      <c r="C327" s="19"/>
      <c r="D327" s="45">
        <v>2010</v>
      </c>
      <c r="E327" s="45" t="s">
        <v>534</v>
      </c>
      <c r="F327" s="45">
        <v>1</v>
      </c>
      <c r="G327" s="126">
        <f t="shared" si="11"/>
        <v>217000000</v>
      </c>
      <c r="H327" s="35">
        <v>217000000</v>
      </c>
      <c r="I327" s="29">
        <f>H327-W327</f>
        <v>43400000</v>
      </c>
      <c r="J327" s="20">
        <v>1</v>
      </c>
      <c r="K327" s="22">
        <f>H327</f>
        <v>217000000</v>
      </c>
      <c r="L327" s="29">
        <f>I327</f>
        <v>43400000</v>
      </c>
      <c r="M327" s="30"/>
      <c r="N327" s="30"/>
      <c r="O327" s="30"/>
      <c r="P327" s="19"/>
      <c r="Q327" s="42"/>
      <c r="R327" s="19">
        <v>10</v>
      </c>
      <c r="S327" s="31">
        <f>100%/R327</f>
        <v>0.1</v>
      </c>
      <c r="T327" s="32">
        <f>H327/R327</f>
        <v>21700000</v>
      </c>
      <c r="U327" s="19">
        <f>2018-D327</f>
        <v>8</v>
      </c>
      <c r="V327" s="19"/>
      <c r="W327" s="33">
        <f>T327*U327</f>
        <v>173600000</v>
      </c>
      <c r="X327" s="26">
        <f>IF(I327&lt;0,0,I327)</f>
        <v>43400000</v>
      </c>
    </row>
    <row r="328" spans="1:247" ht="31.5">
      <c r="A328" s="45">
        <f t="shared" si="12"/>
        <v>319</v>
      </c>
      <c r="B328" s="107" t="s">
        <v>296</v>
      </c>
      <c r="C328" s="19"/>
      <c r="D328" s="45">
        <v>1998</v>
      </c>
      <c r="E328" s="45" t="s">
        <v>534</v>
      </c>
      <c r="F328" s="45">
        <v>1</v>
      </c>
      <c r="G328" s="126">
        <f t="shared" ref="G328:G391" si="13">+H328/F328</f>
        <v>49283000</v>
      </c>
      <c r="H328" s="36">
        <v>49283000</v>
      </c>
      <c r="I328" s="29">
        <v>0</v>
      </c>
      <c r="J328" s="20">
        <v>1</v>
      </c>
      <c r="K328" s="22">
        <f>H328</f>
        <v>49283000</v>
      </c>
      <c r="L328" s="29">
        <f>I328</f>
        <v>0</v>
      </c>
      <c r="M328" s="30"/>
      <c r="N328" s="30"/>
      <c r="O328" s="30"/>
      <c r="P328" s="19"/>
      <c r="Q328" s="42"/>
      <c r="R328" s="19">
        <v>8</v>
      </c>
      <c r="S328" s="31">
        <f>100%/R328</f>
        <v>0.125</v>
      </c>
      <c r="T328" s="32">
        <f>H328/R328</f>
        <v>6160375</v>
      </c>
      <c r="U328" s="19">
        <f>2018-D328</f>
        <v>20</v>
      </c>
      <c r="V328" s="19"/>
      <c r="W328" s="33">
        <f>T328*U328</f>
        <v>123207500</v>
      </c>
      <c r="X328" s="26">
        <f>IF(I328&lt;0,0,I328)</f>
        <v>0</v>
      </c>
    </row>
    <row r="329" spans="1:247" ht="32.25" customHeight="1">
      <c r="A329" s="45">
        <f t="shared" si="12"/>
        <v>320</v>
      </c>
      <c r="B329" s="107" t="s">
        <v>297</v>
      </c>
      <c r="C329" s="39"/>
      <c r="D329" s="45">
        <v>2009</v>
      </c>
      <c r="E329" s="45" t="s">
        <v>533</v>
      </c>
      <c r="F329" s="45">
        <v>2</v>
      </c>
      <c r="G329" s="126">
        <f t="shared" si="13"/>
        <v>15800000</v>
      </c>
      <c r="H329" s="36">
        <v>31600000</v>
      </c>
      <c r="I329" s="29">
        <f>H329-W329</f>
        <v>3160000</v>
      </c>
      <c r="J329" s="20">
        <v>1</v>
      </c>
      <c r="K329" s="22">
        <f>H329</f>
        <v>31600000</v>
      </c>
      <c r="L329" s="29">
        <f>I329</f>
        <v>3160000</v>
      </c>
      <c r="M329" s="30"/>
      <c r="N329" s="30"/>
      <c r="O329" s="30"/>
      <c r="P329" s="41"/>
      <c r="Q329" s="42"/>
      <c r="R329" s="19">
        <v>10</v>
      </c>
      <c r="S329" s="31">
        <f>100%/R329</f>
        <v>0.1</v>
      </c>
      <c r="T329" s="32">
        <f>H329/R329</f>
        <v>3160000</v>
      </c>
      <c r="U329" s="19">
        <f>2018-D329</f>
        <v>9</v>
      </c>
      <c r="V329" s="19"/>
      <c r="W329" s="33">
        <f>T329*U329</f>
        <v>28440000</v>
      </c>
      <c r="X329" s="26">
        <f>IF(I329&lt;0,0,I329)</f>
        <v>3160000</v>
      </c>
    </row>
    <row r="330" spans="1:247">
      <c r="A330" s="45">
        <f t="shared" si="12"/>
        <v>321</v>
      </c>
      <c r="B330" s="107" t="s">
        <v>298</v>
      </c>
      <c r="C330" s="39"/>
      <c r="D330" s="45">
        <v>2009</v>
      </c>
      <c r="E330" s="45" t="s">
        <v>533</v>
      </c>
      <c r="F330" s="45">
        <v>1</v>
      </c>
      <c r="G330" s="126">
        <f t="shared" si="13"/>
        <v>15800000</v>
      </c>
      <c r="H330" s="36">
        <v>15800000</v>
      </c>
      <c r="I330" s="29">
        <f>H330-W330</f>
        <v>1580000</v>
      </c>
      <c r="J330" s="20">
        <v>1</v>
      </c>
      <c r="K330" s="22">
        <f>H330</f>
        <v>15800000</v>
      </c>
      <c r="L330" s="29">
        <f>I330</f>
        <v>1580000</v>
      </c>
      <c r="M330" s="30"/>
      <c r="N330" s="30"/>
      <c r="O330" s="30"/>
      <c r="P330" s="41"/>
      <c r="Q330" s="42"/>
      <c r="R330" s="19">
        <v>10</v>
      </c>
      <c r="S330" s="31">
        <f>100%/R330</f>
        <v>0.1</v>
      </c>
      <c r="T330" s="32">
        <f>H330/R330</f>
        <v>1580000</v>
      </c>
      <c r="U330" s="19">
        <f>2018-D330</f>
        <v>9</v>
      </c>
      <c r="V330" s="19"/>
      <c r="W330" s="33">
        <f>T330*U330</f>
        <v>14220000</v>
      </c>
      <c r="X330" s="26">
        <f>IF(I330&lt;0,0,I330)</f>
        <v>1580000</v>
      </c>
    </row>
    <row r="331" spans="1:247">
      <c r="A331" s="45">
        <f t="shared" si="12"/>
        <v>322</v>
      </c>
      <c r="B331" s="107" t="s">
        <v>299</v>
      </c>
      <c r="C331" s="19"/>
      <c r="D331" s="45">
        <v>2004</v>
      </c>
      <c r="E331" s="45" t="s">
        <v>533</v>
      </c>
      <c r="F331" s="45">
        <v>4</v>
      </c>
      <c r="G331" s="126">
        <f t="shared" si="13"/>
        <v>85000000</v>
      </c>
      <c r="H331" s="28">
        <v>340000000</v>
      </c>
      <c r="I331" s="29">
        <v>0</v>
      </c>
      <c r="J331" s="20">
        <v>1</v>
      </c>
      <c r="K331" s="40">
        <v>85000000</v>
      </c>
      <c r="L331" s="29">
        <f>I331</f>
        <v>0</v>
      </c>
      <c r="M331" s="30"/>
      <c r="N331" s="30"/>
      <c r="O331" s="30"/>
      <c r="P331" s="19"/>
      <c r="Q331" s="42"/>
      <c r="R331" s="19">
        <v>10</v>
      </c>
      <c r="S331" s="31">
        <f>100%/R331</f>
        <v>0.1</v>
      </c>
      <c r="T331" s="32">
        <f>H331/R331</f>
        <v>34000000</v>
      </c>
      <c r="U331" s="19">
        <f>2018-D331</f>
        <v>14</v>
      </c>
      <c r="V331" s="19"/>
      <c r="W331" s="33">
        <f>T331*U331</f>
        <v>476000000</v>
      </c>
      <c r="X331" s="26">
        <f>IF(I331&lt;0,0,I331)</f>
        <v>0</v>
      </c>
    </row>
    <row r="332" spans="1:247">
      <c r="A332" s="45">
        <f t="shared" si="12"/>
        <v>323</v>
      </c>
      <c r="B332" s="107" t="s">
        <v>300</v>
      </c>
      <c r="C332" s="19"/>
      <c r="D332" s="45">
        <v>1998</v>
      </c>
      <c r="E332" s="45" t="s">
        <v>533</v>
      </c>
      <c r="F332" s="45">
        <v>1</v>
      </c>
      <c r="G332" s="126">
        <f t="shared" si="13"/>
        <v>8073000</v>
      </c>
      <c r="H332" s="36">
        <v>8073000</v>
      </c>
      <c r="I332" s="29">
        <v>0</v>
      </c>
      <c r="J332" s="20">
        <v>1</v>
      </c>
      <c r="K332" s="22">
        <f>H332</f>
        <v>8073000</v>
      </c>
      <c r="L332" s="29">
        <f>I332</f>
        <v>0</v>
      </c>
      <c r="M332" s="30"/>
      <c r="N332" s="30"/>
      <c r="O332" s="30"/>
      <c r="P332" s="19"/>
      <c r="Q332" s="42"/>
      <c r="R332" s="19">
        <v>8</v>
      </c>
      <c r="S332" s="31">
        <f>100%/R332</f>
        <v>0.125</v>
      </c>
      <c r="T332" s="32">
        <f>H332/R332</f>
        <v>1009125</v>
      </c>
      <c r="U332" s="19">
        <f>2018-D332</f>
        <v>20</v>
      </c>
      <c r="V332" s="19"/>
      <c r="W332" s="33">
        <f>T332*U332</f>
        <v>20182500</v>
      </c>
      <c r="X332" s="26">
        <f>IF(I332&lt;0,0,I332)</f>
        <v>0</v>
      </c>
    </row>
    <row r="333" spans="1:247">
      <c r="A333" s="45">
        <f t="shared" si="12"/>
        <v>324</v>
      </c>
      <c r="B333" s="107" t="s">
        <v>301</v>
      </c>
      <c r="C333" s="19"/>
      <c r="D333" s="45">
        <v>1998</v>
      </c>
      <c r="E333" s="45" t="s">
        <v>533</v>
      </c>
      <c r="F333" s="45">
        <v>1</v>
      </c>
      <c r="G333" s="126">
        <f t="shared" si="13"/>
        <v>108000000</v>
      </c>
      <c r="H333" s="36">
        <v>108000000</v>
      </c>
      <c r="I333" s="29">
        <v>0</v>
      </c>
      <c r="J333" s="20">
        <v>1</v>
      </c>
      <c r="K333" s="22">
        <f>H333</f>
        <v>108000000</v>
      </c>
      <c r="L333" s="29">
        <f>I333</f>
        <v>0</v>
      </c>
      <c r="M333" s="30"/>
      <c r="N333" s="30"/>
      <c r="O333" s="30"/>
      <c r="P333" s="19"/>
      <c r="Q333" s="42"/>
      <c r="R333" s="19">
        <v>10</v>
      </c>
      <c r="S333" s="31">
        <f>100%/R333</f>
        <v>0.1</v>
      </c>
      <c r="T333" s="32">
        <f>H333/R333</f>
        <v>10800000</v>
      </c>
      <c r="U333" s="19">
        <f>2018-D333</f>
        <v>20</v>
      </c>
      <c r="V333" s="19"/>
      <c r="W333" s="33">
        <f>T333*U333</f>
        <v>216000000</v>
      </c>
      <c r="X333" s="26">
        <f>IF(I333&lt;0,0,I333)</f>
        <v>0</v>
      </c>
    </row>
    <row r="334" spans="1:247" ht="31.5">
      <c r="A334" s="45">
        <f t="shared" si="12"/>
        <v>325</v>
      </c>
      <c r="B334" s="107" t="s">
        <v>302</v>
      </c>
      <c r="C334" s="19"/>
      <c r="D334" s="45">
        <v>1998</v>
      </c>
      <c r="E334" s="45" t="s">
        <v>533</v>
      </c>
      <c r="F334" s="45">
        <v>1</v>
      </c>
      <c r="G334" s="126">
        <f t="shared" si="13"/>
        <v>119602000</v>
      </c>
      <c r="H334" s="36">
        <v>119602000</v>
      </c>
      <c r="I334" s="29">
        <v>0</v>
      </c>
      <c r="J334" s="20">
        <v>1</v>
      </c>
      <c r="K334" s="22">
        <f>H334</f>
        <v>119602000</v>
      </c>
      <c r="L334" s="29">
        <f>I334</f>
        <v>0</v>
      </c>
      <c r="M334" s="30"/>
      <c r="N334" s="30"/>
      <c r="O334" s="30"/>
      <c r="P334" s="19"/>
      <c r="Q334" s="42"/>
      <c r="R334" s="19">
        <v>10</v>
      </c>
      <c r="S334" s="31">
        <f>100%/R334</f>
        <v>0.1</v>
      </c>
      <c r="T334" s="32">
        <f>H334/R334</f>
        <v>11960200</v>
      </c>
      <c r="U334" s="19">
        <f>2018-D334</f>
        <v>20</v>
      </c>
      <c r="V334" s="19"/>
      <c r="W334" s="33">
        <f>T334*U334</f>
        <v>239204000</v>
      </c>
      <c r="X334" s="26">
        <f>IF(I334&lt;0,0,I334)</f>
        <v>0</v>
      </c>
    </row>
    <row r="335" spans="1:247" ht="31.5">
      <c r="A335" s="45">
        <f t="shared" si="12"/>
        <v>326</v>
      </c>
      <c r="B335" s="107" t="s">
        <v>303</v>
      </c>
      <c r="C335" s="19"/>
      <c r="D335" s="45">
        <v>2010</v>
      </c>
      <c r="E335" s="45" t="s">
        <v>533</v>
      </c>
      <c r="F335" s="45">
        <v>2</v>
      </c>
      <c r="G335" s="126">
        <f t="shared" si="13"/>
        <v>251400000</v>
      </c>
      <c r="H335" s="35">
        <v>502800000</v>
      </c>
      <c r="I335" s="29">
        <f>H335-W335</f>
        <v>100560000</v>
      </c>
      <c r="J335" s="20">
        <v>1</v>
      </c>
      <c r="K335" s="40">
        <v>251400000</v>
      </c>
      <c r="L335" s="29">
        <f>I335</f>
        <v>100560000</v>
      </c>
      <c r="M335" s="30"/>
      <c r="N335" s="30"/>
      <c r="O335" s="30"/>
      <c r="P335" s="19"/>
      <c r="Q335" s="42"/>
      <c r="R335" s="19">
        <v>10</v>
      </c>
      <c r="S335" s="31">
        <f>100%/R335</f>
        <v>0.1</v>
      </c>
      <c r="T335" s="32">
        <f>H335/R335</f>
        <v>50280000</v>
      </c>
      <c r="U335" s="19">
        <f>2018-D335</f>
        <v>8</v>
      </c>
      <c r="V335" s="19"/>
      <c r="W335" s="33">
        <f>T335*U335</f>
        <v>402240000</v>
      </c>
      <c r="X335" s="26">
        <f>IF(I335&lt;0,0,I335)</f>
        <v>100560000</v>
      </c>
    </row>
    <row r="336" spans="1:247" ht="31.5">
      <c r="A336" s="45">
        <f t="shared" si="12"/>
        <v>327</v>
      </c>
      <c r="B336" s="107" t="s">
        <v>304</v>
      </c>
      <c r="C336" s="19"/>
      <c r="D336" s="45">
        <v>2010</v>
      </c>
      <c r="E336" s="45" t="s">
        <v>533</v>
      </c>
      <c r="F336" s="45">
        <v>2</v>
      </c>
      <c r="G336" s="126">
        <f t="shared" si="13"/>
        <v>149890000</v>
      </c>
      <c r="H336" s="35">
        <v>299780000</v>
      </c>
      <c r="I336" s="29">
        <f>H336-W336</f>
        <v>59956000</v>
      </c>
      <c r="J336" s="20">
        <v>1</v>
      </c>
      <c r="K336" s="40">
        <v>149890000</v>
      </c>
      <c r="L336" s="29">
        <f>I336</f>
        <v>59956000</v>
      </c>
      <c r="M336" s="30"/>
      <c r="N336" s="30"/>
      <c r="O336" s="30"/>
      <c r="P336" s="19"/>
      <c r="Q336" s="42"/>
      <c r="R336" s="19">
        <v>10</v>
      </c>
      <c r="S336" s="31">
        <f>100%/R336</f>
        <v>0.1</v>
      </c>
      <c r="T336" s="32">
        <f>H336/R336</f>
        <v>29978000</v>
      </c>
      <c r="U336" s="19">
        <f>2018-D336</f>
        <v>8</v>
      </c>
      <c r="V336" s="19"/>
      <c r="W336" s="33">
        <f>T336*U336</f>
        <v>239824000</v>
      </c>
      <c r="X336" s="26">
        <f>IF(I336&lt;0,0,I336)</f>
        <v>59956000</v>
      </c>
    </row>
    <row r="337" spans="1:24">
      <c r="A337" s="45">
        <f t="shared" si="12"/>
        <v>328</v>
      </c>
      <c r="B337" s="107" t="s">
        <v>305</v>
      </c>
      <c r="C337" s="19"/>
      <c r="D337" s="45">
        <v>2010</v>
      </c>
      <c r="E337" s="45" t="s">
        <v>533</v>
      </c>
      <c r="F337" s="45">
        <v>2</v>
      </c>
      <c r="G337" s="126">
        <f t="shared" si="13"/>
        <v>250089000</v>
      </c>
      <c r="H337" s="35">
        <v>500178000</v>
      </c>
      <c r="I337" s="29">
        <f>H337-W337</f>
        <v>100035600</v>
      </c>
      <c r="J337" s="20">
        <v>1</v>
      </c>
      <c r="K337" s="40">
        <v>250089000</v>
      </c>
      <c r="L337" s="29">
        <f>I337</f>
        <v>100035600</v>
      </c>
      <c r="M337" s="30"/>
      <c r="N337" s="30"/>
      <c r="O337" s="30"/>
      <c r="P337" s="19"/>
      <c r="Q337" s="42"/>
      <c r="R337" s="19">
        <v>10</v>
      </c>
      <c r="S337" s="31">
        <f>100%/R337</f>
        <v>0.1</v>
      </c>
      <c r="T337" s="32">
        <f>H337/R337</f>
        <v>50017800</v>
      </c>
      <c r="U337" s="19">
        <f>2018-D337</f>
        <v>8</v>
      </c>
      <c r="V337" s="19"/>
      <c r="W337" s="33">
        <f>T337*U337</f>
        <v>400142400</v>
      </c>
      <c r="X337" s="26">
        <f>IF(I337&lt;0,0,I337)</f>
        <v>100035600</v>
      </c>
    </row>
    <row r="338" spans="1:24" ht="48.75" customHeight="1">
      <c r="A338" s="45">
        <f t="shared" si="12"/>
        <v>329</v>
      </c>
      <c r="B338" s="107" t="s">
        <v>306</v>
      </c>
      <c r="C338" s="19"/>
      <c r="D338" s="45">
        <v>2010</v>
      </c>
      <c r="E338" s="45" t="s">
        <v>533</v>
      </c>
      <c r="F338" s="45">
        <v>2</v>
      </c>
      <c r="G338" s="126">
        <f t="shared" si="13"/>
        <v>257000000</v>
      </c>
      <c r="H338" s="35">
        <v>514000000</v>
      </c>
      <c r="I338" s="29">
        <f>H338-W338</f>
        <v>102800000</v>
      </c>
      <c r="J338" s="20">
        <v>1</v>
      </c>
      <c r="K338" s="40">
        <v>257000000</v>
      </c>
      <c r="L338" s="29">
        <f>I338</f>
        <v>102800000</v>
      </c>
      <c r="M338" s="30"/>
      <c r="N338" s="30"/>
      <c r="O338" s="30"/>
      <c r="P338" s="19"/>
      <c r="Q338" s="42"/>
      <c r="R338" s="19">
        <v>10</v>
      </c>
      <c r="S338" s="31">
        <f>100%/R338</f>
        <v>0.1</v>
      </c>
      <c r="T338" s="32">
        <f>H338/R338</f>
        <v>51400000</v>
      </c>
      <c r="U338" s="19">
        <f>2018-D338</f>
        <v>8</v>
      </c>
      <c r="V338" s="19"/>
      <c r="W338" s="33">
        <f>T338*U338</f>
        <v>411200000</v>
      </c>
      <c r="X338" s="26">
        <f>IF(I338&lt;0,0,I338)</f>
        <v>102800000</v>
      </c>
    </row>
    <row r="339" spans="1:24" ht="48.75" customHeight="1">
      <c r="A339" s="45">
        <f t="shared" si="12"/>
        <v>330</v>
      </c>
      <c r="B339" s="107" t="s">
        <v>307</v>
      </c>
      <c r="C339" s="19"/>
      <c r="D339" s="45">
        <v>2010</v>
      </c>
      <c r="E339" s="45" t="s">
        <v>533</v>
      </c>
      <c r="F339" s="45">
        <v>2</v>
      </c>
      <c r="G339" s="126">
        <f t="shared" si="13"/>
        <v>860640000</v>
      </c>
      <c r="H339" s="35">
        <v>1721280000</v>
      </c>
      <c r="I339" s="29">
        <f>H339-W339</f>
        <v>344256000</v>
      </c>
      <c r="J339" s="20">
        <v>1</v>
      </c>
      <c r="K339" s="40">
        <v>860640000</v>
      </c>
      <c r="L339" s="29">
        <f>I339</f>
        <v>344256000</v>
      </c>
      <c r="M339" s="30"/>
      <c r="N339" s="30"/>
      <c r="O339" s="30"/>
      <c r="P339" s="19"/>
      <c r="Q339" s="42"/>
      <c r="R339" s="19">
        <v>10</v>
      </c>
      <c r="S339" s="31">
        <f>100%/R339</f>
        <v>0.1</v>
      </c>
      <c r="T339" s="32">
        <f>H339/R339</f>
        <v>172128000</v>
      </c>
      <c r="U339" s="19">
        <f>2018-D339</f>
        <v>8</v>
      </c>
      <c r="V339" s="19"/>
      <c r="W339" s="33">
        <f>T339*U339</f>
        <v>1377024000</v>
      </c>
      <c r="X339" s="26">
        <f>IF(I339&lt;0,0,I339)</f>
        <v>344256000</v>
      </c>
    </row>
    <row r="340" spans="1:24">
      <c r="A340" s="45">
        <f t="shared" si="12"/>
        <v>331</v>
      </c>
      <c r="B340" s="107" t="s">
        <v>308</v>
      </c>
      <c r="C340" s="19"/>
      <c r="D340" s="45">
        <v>2010</v>
      </c>
      <c r="E340" s="45" t="s">
        <v>533</v>
      </c>
      <c r="F340" s="45">
        <v>2</v>
      </c>
      <c r="G340" s="126">
        <f t="shared" si="13"/>
        <v>250789000</v>
      </c>
      <c r="H340" s="35">
        <v>501578000</v>
      </c>
      <c r="I340" s="29">
        <f>H340-W340</f>
        <v>100315600</v>
      </c>
      <c r="J340" s="20">
        <v>1</v>
      </c>
      <c r="K340" s="40">
        <v>250789000</v>
      </c>
      <c r="L340" s="29">
        <f>I340</f>
        <v>100315600</v>
      </c>
      <c r="M340" s="30"/>
      <c r="N340" s="30"/>
      <c r="O340" s="30"/>
      <c r="P340" s="19"/>
      <c r="Q340" s="42"/>
      <c r="R340" s="19">
        <v>10</v>
      </c>
      <c r="S340" s="31">
        <f>100%/R340</f>
        <v>0.1</v>
      </c>
      <c r="T340" s="32">
        <f>H340/R340</f>
        <v>50157800</v>
      </c>
      <c r="U340" s="19">
        <f>2018-D340</f>
        <v>8</v>
      </c>
      <c r="V340" s="19"/>
      <c r="W340" s="33">
        <f>T340*U340</f>
        <v>401262400</v>
      </c>
      <c r="X340" s="26">
        <f>IF(I340&lt;0,0,I340)</f>
        <v>100315600</v>
      </c>
    </row>
    <row r="341" spans="1:24">
      <c r="A341" s="45">
        <f t="shared" si="12"/>
        <v>332</v>
      </c>
      <c r="B341" s="107" t="s">
        <v>309</v>
      </c>
      <c r="C341" s="19"/>
      <c r="D341" s="45">
        <v>2010</v>
      </c>
      <c r="E341" s="45" t="s">
        <v>533</v>
      </c>
      <c r="F341" s="45">
        <v>2</v>
      </c>
      <c r="G341" s="126">
        <f t="shared" si="13"/>
        <v>1820000000</v>
      </c>
      <c r="H341" s="35">
        <v>3640000000</v>
      </c>
      <c r="I341" s="29">
        <f>H341-W341</f>
        <v>728000000</v>
      </c>
      <c r="J341" s="20">
        <v>1</v>
      </c>
      <c r="K341" s="40">
        <v>1820000000</v>
      </c>
      <c r="L341" s="29">
        <f>I341</f>
        <v>728000000</v>
      </c>
      <c r="M341" s="30"/>
      <c r="N341" s="30"/>
      <c r="O341" s="30"/>
      <c r="P341" s="19"/>
      <c r="Q341" s="42"/>
      <c r="R341" s="19">
        <v>10</v>
      </c>
      <c r="S341" s="31">
        <f>100%/R341</f>
        <v>0.1</v>
      </c>
      <c r="T341" s="32">
        <f>H341/R341</f>
        <v>364000000</v>
      </c>
      <c r="U341" s="19">
        <f>2018-D341</f>
        <v>8</v>
      </c>
      <c r="V341" s="19"/>
      <c r="W341" s="33">
        <f>T341*U341</f>
        <v>2912000000</v>
      </c>
      <c r="X341" s="26">
        <f>IF(I341&lt;0,0,I341)</f>
        <v>728000000</v>
      </c>
    </row>
    <row r="342" spans="1:24">
      <c r="A342" s="45">
        <f t="shared" si="12"/>
        <v>333</v>
      </c>
      <c r="B342" s="107" t="s">
        <v>310</v>
      </c>
      <c r="C342" s="19"/>
      <c r="D342" s="45">
        <v>2010</v>
      </c>
      <c r="E342" s="45" t="s">
        <v>533</v>
      </c>
      <c r="F342" s="45">
        <v>2</v>
      </c>
      <c r="G342" s="126">
        <f t="shared" si="13"/>
        <v>347000000</v>
      </c>
      <c r="H342" s="35">
        <v>694000000</v>
      </c>
      <c r="I342" s="29">
        <f>H342-W342</f>
        <v>138800000</v>
      </c>
      <c r="J342" s="20">
        <v>1</v>
      </c>
      <c r="K342" s="40">
        <v>347000000</v>
      </c>
      <c r="L342" s="29">
        <f>I342</f>
        <v>138800000</v>
      </c>
      <c r="M342" s="30"/>
      <c r="N342" s="30"/>
      <c r="O342" s="30"/>
      <c r="P342" s="19"/>
      <c r="Q342" s="42"/>
      <c r="R342" s="19">
        <v>10</v>
      </c>
      <c r="S342" s="31">
        <f>100%/R342</f>
        <v>0.1</v>
      </c>
      <c r="T342" s="32">
        <f>H342/R342</f>
        <v>69400000</v>
      </c>
      <c r="U342" s="19">
        <f>2018-D342</f>
        <v>8</v>
      </c>
      <c r="V342" s="19"/>
      <c r="W342" s="33">
        <f>T342*U342</f>
        <v>555200000</v>
      </c>
      <c r="X342" s="26">
        <f>IF(I342&lt;0,0,I342)</f>
        <v>138800000</v>
      </c>
    </row>
    <row r="343" spans="1:24">
      <c r="A343" s="45">
        <f t="shared" si="12"/>
        <v>334</v>
      </c>
      <c r="B343" s="107" t="s">
        <v>311</v>
      </c>
      <c r="C343" s="19"/>
      <c r="D343" s="45">
        <v>2010</v>
      </c>
      <c r="E343" s="45" t="s">
        <v>533</v>
      </c>
      <c r="F343" s="45">
        <v>2</v>
      </c>
      <c r="G343" s="126">
        <f t="shared" si="13"/>
        <v>269738000</v>
      </c>
      <c r="H343" s="35">
        <v>539476000</v>
      </c>
      <c r="I343" s="29">
        <f>H343-W343</f>
        <v>107895200</v>
      </c>
      <c r="J343" s="20">
        <v>1</v>
      </c>
      <c r="K343" s="40">
        <v>269738000</v>
      </c>
      <c r="L343" s="29">
        <f>I343</f>
        <v>107895200</v>
      </c>
      <c r="M343" s="30"/>
      <c r="N343" s="30"/>
      <c r="O343" s="30"/>
      <c r="P343" s="19"/>
      <c r="Q343" s="42"/>
      <c r="R343" s="19">
        <v>10</v>
      </c>
      <c r="S343" s="31">
        <f>100%/R343</f>
        <v>0.1</v>
      </c>
      <c r="T343" s="32">
        <f>H343/R343</f>
        <v>53947600</v>
      </c>
      <c r="U343" s="19">
        <f>2018-D343</f>
        <v>8</v>
      </c>
      <c r="V343" s="19"/>
      <c r="W343" s="33">
        <f>T343*U343</f>
        <v>431580800</v>
      </c>
      <c r="X343" s="26">
        <f>IF(I343&lt;0,0,I343)</f>
        <v>107895200</v>
      </c>
    </row>
    <row r="344" spans="1:24">
      <c r="A344" s="45">
        <f t="shared" si="12"/>
        <v>335</v>
      </c>
      <c r="B344" s="107" t="s">
        <v>312</v>
      </c>
      <c r="C344" s="19"/>
      <c r="D344" s="45">
        <v>2010</v>
      </c>
      <c r="E344" s="45" t="s">
        <v>533</v>
      </c>
      <c r="F344" s="45">
        <v>2</v>
      </c>
      <c r="G344" s="126">
        <f t="shared" si="13"/>
        <v>39500000</v>
      </c>
      <c r="H344" s="36">
        <v>79000000</v>
      </c>
      <c r="I344" s="29">
        <f>H344-W344</f>
        <v>15800000</v>
      </c>
      <c r="J344" s="20">
        <v>1</v>
      </c>
      <c r="K344" s="22">
        <f>H344</f>
        <v>79000000</v>
      </c>
      <c r="L344" s="29">
        <f>I344</f>
        <v>15800000</v>
      </c>
      <c r="M344" s="30"/>
      <c r="N344" s="30"/>
      <c r="O344" s="30"/>
      <c r="P344" s="19"/>
      <c r="Q344" s="42"/>
      <c r="R344" s="19">
        <v>10</v>
      </c>
      <c r="S344" s="31">
        <f>100%/R344</f>
        <v>0.1</v>
      </c>
      <c r="T344" s="32">
        <f>H344/R344</f>
        <v>7900000</v>
      </c>
      <c r="U344" s="19">
        <f>2018-D344</f>
        <v>8</v>
      </c>
      <c r="V344" s="19"/>
      <c r="W344" s="33">
        <f>T344*U344</f>
        <v>63200000</v>
      </c>
      <c r="X344" s="26">
        <f>IF(I344&lt;0,0,I344)</f>
        <v>15800000</v>
      </c>
    </row>
    <row r="345" spans="1:24" ht="31.5">
      <c r="A345" s="45">
        <f t="shared" si="12"/>
        <v>336</v>
      </c>
      <c r="B345" s="107" t="s">
        <v>313</v>
      </c>
      <c r="C345" s="19"/>
      <c r="D345" s="45">
        <v>2009</v>
      </c>
      <c r="E345" s="45" t="s">
        <v>533</v>
      </c>
      <c r="F345" s="45">
        <v>2</v>
      </c>
      <c r="G345" s="126">
        <f t="shared" si="13"/>
        <v>39500000</v>
      </c>
      <c r="H345" s="55">
        <v>79000000</v>
      </c>
      <c r="I345" s="29">
        <v>0</v>
      </c>
      <c r="J345" s="20">
        <v>1</v>
      </c>
      <c r="K345" s="22">
        <f>H345</f>
        <v>79000000</v>
      </c>
      <c r="L345" s="29">
        <f>I345</f>
        <v>0</v>
      </c>
      <c r="M345" s="30"/>
      <c r="N345" s="30"/>
      <c r="O345" s="30"/>
      <c r="P345" s="19"/>
      <c r="Q345" s="42"/>
      <c r="R345" s="19">
        <v>8</v>
      </c>
      <c r="S345" s="31">
        <f>100%/R345</f>
        <v>0.125</v>
      </c>
      <c r="T345" s="32">
        <f>H345/R345</f>
        <v>9875000</v>
      </c>
      <c r="U345" s="19">
        <f>2018-D345</f>
        <v>9</v>
      </c>
      <c r="V345" s="19"/>
      <c r="W345" s="33">
        <f>T345*U345</f>
        <v>88875000</v>
      </c>
      <c r="X345" s="26">
        <f>IF(I345&lt;0,0,I345)</f>
        <v>0</v>
      </c>
    </row>
    <row r="346" spans="1:24">
      <c r="A346" s="45">
        <f t="shared" si="12"/>
        <v>337</v>
      </c>
      <c r="B346" s="107" t="s">
        <v>314</v>
      </c>
      <c r="C346" s="19"/>
      <c r="D346" s="45">
        <v>2009</v>
      </c>
      <c r="E346" s="45" t="s">
        <v>533</v>
      </c>
      <c r="F346" s="45">
        <v>2</v>
      </c>
      <c r="G346" s="126">
        <f t="shared" si="13"/>
        <v>39500000</v>
      </c>
      <c r="H346" s="55">
        <v>79000000</v>
      </c>
      <c r="I346" s="29">
        <v>0</v>
      </c>
      <c r="J346" s="20">
        <v>1</v>
      </c>
      <c r="K346" s="22">
        <f>H346</f>
        <v>79000000</v>
      </c>
      <c r="L346" s="29">
        <f>I346</f>
        <v>0</v>
      </c>
      <c r="M346" s="30"/>
      <c r="N346" s="30"/>
      <c r="O346" s="30"/>
      <c r="P346" s="19"/>
      <c r="Q346" s="42"/>
      <c r="R346" s="19">
        <v>8</v>
      </c>
      <c r="S346" s="31">
        <f>100%/R346</f>
        <v>0.125</v>
      </c>
      <c r="T346" s="32">
        <f>H346/R346</f>
        <v>9875000</v>
      </c>
      <c r="U346" s="19">
        <f>2018-D346</f>
        <v>9</v>
      </c>
      <c r="V346" s="19"/>
      <c r="W346" s="33">
        <f>T346*U346</f>
        <v>88875000</v>
      </c>
      <c r="X346" s="26">
        <f>IF(I346&lt;0,0,I346)</f>
        <v>0</v>
      </c>
    </row>
    <row r="347" spans="1:24" ht="31.5">
      <c r="A347" s="45">
        <f t="shared" si="12"/>
        <v>338</v>
      </c>
      <c r="B347" s="107" t="s">
        <v>315</v>
      </c>
      <c r="C347" s="19"/>
      <c r="D347" s="45">
        <v>2009</v>
      </c>
      <c r="E347" s="45" t="s">
        <v>533</v>
      </c>
      <c r="F347" s="45">
        <v>3</v>
      </c>
      <c r="G347" s="126">
        <f t="shared" si="13"/>
        <v>27500000</v>
      </c>
      <c r="H347" s="36">
        <v>82500000</v>
      </c>
      <c r="I347" s="29">
        <v>0</v>
      </c>
      <c r="J347" s="20">
        <v>1</v>
      </c>
      <c r="K347" s="22">
        <f>H347</f>
        <v>82500000</v>
      </c>
      <c r="L347" s="29">
        <f>I347</f>
        <v>0</v>
      </c>
      <c r="M347" s="30"/>
      <c r="N347" s="30"/>
      <c r="O347" s="30"/>
      <c r="P347" s="19"/>
      <c r="Q347" s="42"/>
      <c r="R347" s="19">
        <v>8</v>
      </c>
      <c r="S347" s="31">
        <f>100%/R347</f>
        <v>0.125</v>
      </c>
      <c r="T347" s="32">
        <f>H347/R347</f>
        <v>10312500</v>
      </c>
      <c r="U347" s="19">
        <f>2018-D347</f>
        <v>9</v>
      </c>
      <c r="V347" s="19"/>
      <c r="W347" s="33">
        <f>T347*U347</f>
        <v>92812500</v>
      </c>
      <c r="X347" s="26">
        <f>IF(I347&lt;0,0,I347)</f>
        <v>0</v>
      </c>
    </row>
    <row r="348" spans="1:24">
      <c r="A348" s="45">
        <f t="shared" si="12"/>
        <v>339</v>
      </c>
      <c r="B348" s="107" t="s">
        <v>316</v>
      </c>
      <c r="C348" s="39"/>
      <c r="D348" s="45">
        <v>2009</v>
      </c>
      <c r="E348" s="45" t="s">
        <v>533</v>
      </c>
      <c r="F348" s="45">
        <v>5</v>
      </c>
      <c r="G348" s="126">
        <f t="shared" si="13"/>
        <v>19500000</v>
      </c>
      <c r="H348" s="36">
        <v>97500000</v>
      </c>
      <c r="I348" s="29">
        <v>0</v>
      </c>
      <c r="J348" s="20">
        <v>1</v>
      </c>
      <c r="K348" s="22">
        <f>H348</f>
        <v>97500000</v>
      </c>
      <c r="L348" s="29">
        <f>I348</f>
        <v>0</v>
      </c>
      <c r="M348" s="30"/>
      <c r="N348" s="30"/>
      <c r="O348" s="30"/>
      <c r="P348" s="41"/>
      <c r="Q348" s="42"/>
      <c r="R348" s="19">
        <v>8</v>
      </c>
      <c r="S348" s="31">
        <f>100%/R348</f>
        <v>0.125</v>
      </c>
      <c r="T348" s="32">
        <f>H348/R348</f>
        <v>12187500</v>
      </c>
      <c r="U348" s="19">
        <f>2018-D348</f>
        <v>9</v>
      </c>
      <c r="V348" s="19"/>
      <c r="W348" s="33">
        <f>T348*U348</f>
        <v>109687500</v>
      </c>
      <c r="X348" s="26">
        <f>IF(I348&lt;0,0,I348)</f>
        <v>0</v>
      </c>
    </row>
    <row r="349" spans="1:24">
      <c r="A349" s="45">
        <f t="shared" si="12"/>
        <v>340</v>
      </c>
      <c r="B349" s="108" t="s">
        <v>316</v>
      </c>
      <c r="C349" s="19"/>
      <c r="D349" s="45">
        <v>2011</v>
      </c>
      <c r="E349" s="45" t="s">
        <v>533</v>
      </c>
      <c r="F349" s="45">
        <v>2</v>
      </c>
      <c r="G349" s="126">
        <f t="shared" si="13"/>
        <v>13500000</v>
      </c>
      <c r="H349" s="36">
        <v>27000000</v>
      </c>
      <c r="I349" s="29">
        <f>H349-W349</f>
        <v>3375000</v>
      </c>
      <c r="J349" s="20">
        <v>1</v>
      </c>
      <c r="K349" s="22">
        <f>H349</f>
        <v>27000000</v>
      </c>
      <c r="L349" s="29">
        <f>I349</f>
        <v>3375000</v>
      </c>
      <c r="M349" s="30"/>
      <c r="N349" s="30"/>
      <c r="O349" s="30"/>
      <c r="P349" s="19"/>
      <c r="Q349" s="42"/>
      <c r="R349" s="19">
        <v>8</v>
      </c>
      <c r="S349" s="31">
        <f>100%/R349</f>
        <v>0.125</v>
      </c>
      <c r="T349" s="32">
        <f>H349/R349</f>
        <v>3375000</v>
      </c>
      <c r="U349" s="19">
        <f>2018-D349</f>
        <v>7</v>
      </c>
      <c r="V349" s="19"/>
      <c r="W349" s="33">
        <f>T349*U349</f>
        <v>23625000</v>
      </c>
      <c r="X349" s="26">
        <f>IF(I349&lt;0,0,I349)</f>
        <v>3375000</v>
      </c>
    </row>
    <row r="350" spans="1:24">
      <c r="A350" s="45">
        <f t="shared" si="12"/>
        <v>341</v>
      </c>
      <c r="B350" s="107" t="s">
        <v>317</v>
      </c>
      <c r="C350" s="39"/>
      <c r="D350" s="45">
        <v>2010</v>
      </c>
      <c r="E350" s="45" t="s">
        <v>533</v>
      </c>
      <c r="F350" s="45">
        <v>6</v>
      </c>
      <c r="G350" s="126">
        <f t="shared" si="13"/>
        <v>13500000</v>
      </c>
      <c r="H350" s="36">
        <v>81000000</v>
      </c>
      <c r="I350" s="29">
        <f>H350-W350</f>
        <v>0</v>
      </c>
      <c r="J350" s="20">
        <v>1</v>
      </c>
      <c r="K350" s="22">
        <f>H350</f>
        <v>81000000</v>
      </c>
      <c r="L350" s="29">
        <f>I350</f>
        <v>0</v>
      </c>
      <c r="M350" s="30"/>
      <c r="N350" s="30"/>
      <c r="O350" s="30"/>
      <c r="P350" s="41"/>
      <c r="Q350" s="42"/>
      <c r="R350" s="19">
        <v>8</v>
      </c>
      <c r="S350" s="31">
        <f>100%/R350</f>
        <v>0.125</v>
      </c>
      <c r="T350" s="32">
        <f>H350/R350</f>
        <v>10125000</v>
      </c>
      <c r="U350" s="19">
        <f>2018-D350</f>
        <v>8</v>
      </c>
      <c r="V350" s="19"/>
      <c r="W350" s="33">
        <f>T350*U350</f>
        <v>81000000</v>
      </c>
      <c r="X350" s="26">
        <f>IF(I350&lt;0,0,I350)</f>
        <v>0</v>
      </c>
    </row>
    <row r="351" spans="1:24" ht="31.5">
      <c r="A351" s="45">
        <f t="shared" si="12"/>
        <v>342</v>
      </c>
      <c r="B351" s="107" t="s">
        <v>318</v>
      </c>
      <c r="C351" s="19"/>
      <c r="D351" s="45">
        <v>2011</v>
      </c>
      <c r="E351" s="45" t="s">
        <v>533</v>
      </c>
      <c r="F351" s="45">
        <v>1</v>
      </c>
      <c r="G351" s="126">
        <f t="shared" si="13"/>
        <v>28166500</v>
      </c>
      <c r="H351" s="35">
        <v>28166500</v>
      </c>
      <c r="I351" s="29">
        <f>H351-W351</f>
        <v>8449950</v>
      </c>
      <c r="J351" s="20">
        <v>1</v>
      </c>
      <c r="K351" s="22">
        <f>H351</f>
        <v>28166500</v>
      </c>
      <c r="L351" s="29">
        <f>I351</f>
        <v>8449950</v>
      </c>
      <c r="M351" s="30"/>
      <c r="N351" s="30"/>
      <c r="O351" s="30"/>
      <c r="P351" s="41"/>
      <c r="Q351" s="42"/>
      <c r="R351" s="19">
        <v>10</v>
      </c>
      <c r="S351" s="31">
        <f>100%/R351</f>
        <v>0.1</v>
      </c>
      <c r="T351" s="32">
        <f>H351/R351</f>
        <v>2816650</v>
      </c>
      <c r="U351" s="19">
        <f>2018-D351</f>
        <v>7</v>
      </c>
      <c r="V351" s="19"/>
      <c r="W351" s="33">
        <f>T351*U351</f>
        <v>19716550</v>
      </c>
      <c r="X351" s="26">
        <f>IF(I351&lt;0,0,I351)</f>
        <v>8449950</v>
      </c>
    </row>
    <row r="352" spans="1:24" ht="31.5">
      <c r="A352" s="45">
        <f t="shared" si="12"/>
        <v>343</v>
      </c>
      <c r="B352" s="107" t="s">
        <v>319</v>
      </c>
      <c r="C352" s="19"/>
      <c r="D352" s="45">
        <v>2015</v>
      </c>
      <c r="E352" s="45" t="s">
        <v>533</v>
      </c>
      <c r="F352" s="45">
        <v>1</v>
      </c>
      <c r="G352" s="126">
        <f t="shared" si="13"/>
        <v>8200000</v>
      </c>
      <c r="H352" s="36">
        <v>8200000</v>
      </c>
      <c r="I352" s="29">
        <f>H352-W352</f>
        <v>5125000</v>
      </c>
      <c r="J352" s="20">
        <v>1</v>
      </c>
      <c r="K352" s="22">
        <f>H352</f>
        <v>8200000</v>
      </c>
      <c r="L352" s="29">
        <f>I352</f>
        <v>5125000</v>
      </c>
      <c r="M352" s="30"/>
      <c r="N352" s="30"/>
      <c r="O352" s="30"/>
      <c r="P352" s="19"/>
      <c r="Q352" s="27"/>
      <c r="R352" s="19">
        <v>8</v>
      </c>
      <c r="S352" s="31">
        <f>100%/R352</f>
        <v>0.125</v>
      </c>
      <c r="T352" s="32">
        <f>H352/R352</f>
        <v>1025000</v>
      </c>
      <c r="U352" s="19">
        <f>2018-D352</f>
        <v>3</v>
      </c>
      <c r="V352" s="19"/>
      <c r="W352" s="33">
        <f>T352*U352</f>
        <v>3075000</v>
      </c>
      <c r="X352" s="26"/>
    </row>
    <row r="353" spans="1:24" ht="31.5">
      <c r="A353" s="45">
        <f t="shared" si="12"/>
        <v>344</v>
      </c>
      <c r="B353" s="107" t="s">
        <v>320</v>
      </c>
      <c r="C353" s="19"/>
      <c r="D353" s="45">
        <v>2010</v>
      </c>
      <c r="E353" s="45" t="s">
        <v>533</v>
      </c>
      <c r="F353" s="45">
        <v>2</v>
      </c>
      <c r="G353" s="126">
        <f t="shared" si="13"/>
        <v>35000000</v>
      </c>
      <c r="H353" s="35">
        <v>70000000</v>
      </c>
      <c r="I353" s="29">
        <f>H353-W353</f>
        <v>0</v>
      </c>
      <c r="J353" s="20">
        <v>1</v>
      </c>
      <c r="K353" s="22">
        <f>H353</f>
        <v>70000000</v>
      </c>
      <c r="L353" s="29">
        <f>I353</f>
        <v>0</v>
      </c>
      <c r="M353" s="30"/>
      <c r="N353" s="30"/>
      <c r="O353" s="30"/>
      <c r="P353" s="19"/>
      <c r="Q353" s="42"/>
      <c r="R353" s="19">
        <v>8</v>
      </c>
      <c r="S353" s="31">
        <f>100%/R353</f>
        <v>0.125</v>
      </c>
      <c r="T353" s="32">
        <f>H353/R353</f>
        <v>8750000</v>
      </c>
      <c r="U353" s="19">
        <f>2018-D353</f>
        <v>8</v>
      </c>
      <c r="V353" s="19"/>
      <c r="W353" s="33">
        <f>T353*U353</f>
        <v>70000000</v>
      </c>
      <c r="X353" s="26">
        <f>IF(I353&lt;0,0,I353)</f>
        <v>0</v>
      </c>
    </row>
    <row r="354" spans="1:24">
      <c r="A354" s="45">
        <f t="shared" si="12"/>
        <v>345</v>
      </c>
      <c r="B354" s="107" t="s">
        <v>321</v>
      </c>
      <c r="C354" s="19"/>
      <c r="D354" s="45">
        <v>2010</v>
      </c>
      <c r="E354" s="45" t="s">
        <v>533</v>
      </c>
      <c r="F354" s="45">
        <v>2</v>
      </c>
      <c r="G354" s="126">
        <f t="shared" si="13"/>
        <v>35000000</v>
      </c>
      <c r="H354" s="36">
        <v>70000000</v>
      </c>
      <c r="I354" s="29">
        <f>H354-W354</f>
        <v>14000000</v>
      </c>
      <c r="J354" s="20">
        <v>1</v>
      </c>
      <c r="K354" s="22">
        <f>H354</f>
        <v>70000000</v>
      </c>
      <c r="L354" s="29">
        <f>I354</f>
        <v>14000000</v>
      </c>
      <c r="M354" s="30"/>
      <c r="N354" s="30"/>
      <c r="O354" s="30"/>
      <c r="P354" s="19"/>
      <c r="Q354" s="42"/>
      <c r="R354" s="19">
        <v>10</v>
      </c>
      <c r="S354" s="31">
        <f>100%/R354</f>
        <v>0.1</v>
      </c>
      <c r="T354" s="32">
        <f>H354/R354</f>
        <v>7000000</v>
      </c>
      <c r="U354" s="19">
        <f>2018-D354</f>
        <v>8</v>
      </c>
      <c r="V354" s="19"/>
      <c r="W354" s="33">
        <f>T354*U354</f>
        <v>56000000</v>
      </c>
      <c r="X354" s="26">
        <f>IF(I354&lt;0,0,I354)</f>
        <v>14000000</v>
      </c>
    </row>
    <row r="355" spans="1:24" ht="31.5">
      <c r="A355" s="45">
        <f t="shared" si="12"/>
        <v>346</v>
      </c>
      <c r="B355" s="107" t="s">
        <v>322</v>
      </c>
      <c r="C355" s="19"/>
      <c r="D355" s="45">
        <v>2010</v>
      </c>
      <c r="E355" s="45" t="s">
        <v>533</v>
      </c>
      <c r="F355" s="45">
        <v>2</v>
      </c>
      <c r="G355" s="126">
        <f t="shared" si="13"/>
        <v>35000000</v>
      </c>
      <c r="H355" s="36">
        <v>70000000</v>
      </c>
      <c r="I355" s="29">
        <f>H355-W355</f>
        <v>14000000</v>
      </c>
      <c r="J355" s="20">
        <v>1</v>
      </c>
      <c r="K355" s="22">
        <f>H355</f>
        <v>70000000</v>
      </c>
      <c r="L355" s="29">
        <f>I355</f>
        <v>14000000</v>
      </c>
      <c r="M355" s="30"/>
      <c r="N355" s="30"/>
      <c r="O355" s="30"/>
      <c r="P355" s="19"/>
      <c r="Q355" s="42"/>
      <c r="R355" s="19">
        <v>10</v>
      </c>
      <c r="S355" s="31">
        <f>100%/R355</f>
        <v>0.1</v>
      </c>
      <c r="T355" s="32">
        <f>H355/R355</f>
        <v>7000000</v>
      </c>
      <c r="U355" s="19">
        <f>2018-D355</f>
        <v>8</v>
      </c>
      <c r="V355" s="19"/>
      <c r="W355" s="33">
        <f>T355*U355</f>
        <v>56000000</v>
      </c>
      <c r="X355" s="26">
        <f>IF(I355&lt;0,0,I355)</f>
        <v>14000000</v>
      </c>
    </row>
    <row r="356" spans="1:24">
      <c r="A356" s="45">
        <f t="shared" ref="A356:A359" si="14">+A355+1</f>
        <v>347</v>
      </c>
      <c r="B356" s="107" t="s">
        <v>323</v>
      </c>
      <c r="C356" s="19"/>
      <c r="D356" s="45">
        <v>1999</v>
      </c>
      <c r="E356" s="45" t="s">
        <v>533</v>
      </c>
      <c r="F356" s="45">
        <v>1</v>
      </c>
      <c r="G356" s="126">
        <f t="shared" si="13"/>
        <v>18000000</v>
      </c>
      <c r="H356" s="36">
        <v>18000000</v>
      </c>
      <c r="I356" s="29">
        <v>0</v>
      </c>
      <c r="J356" s="20">
        <v>1</v>
      </c>
      <c r="K356" s="22">
        <f>H356</f>
        <v>18000000</v>
      </c>
      <c r="L356" s="29">
        <f>I356</f>
        <v>0</v>
      </c>
      <c r="M356" s="30"/>
      <c r="N356" s="30"/>
      <c r="O356" s="30"/>
      <c r="P356" s="19"/>
      <c r="Q356" s="42"/>
      <c r="R356" s="19">
        <v>10</v>
      </c>
      <c r="S356" s="31">
        <f>100%/R356</f>
        <v>0.1</v>
      </c>
      <c r="T356" s="32">
        <f>H356/R356</f>
        <v>1800000</v>
      </c>
      <c r="U356" s="19">
        <f>2018-D356</f>
        <v>19</v>
      </c>
      <c r="V356" s="19"/>
      <c r="W356" s="33">
        <f>T356*U356</f>
        <v>34200000</v>
      </c>
      <c r="X356" s="26">
        <f>IF(I356&lt;0,0,I356)</f>
        <v>0</v>
      </c>
    </row>
    <row r="357" spans="1:24">
      <c r="A357" s="45">
        <f t="shared" si="14"/>
        <v>348</v>
      </c>
      <c r="B357" s="107" t="s">
        <v>324</v>
      </c>
      <c r="C357" s="19"/>
      <c r="D357" s="45">
        <v>2010</v>
      </c>
      <c r="E357" s="45" t="s">
        <v>533</v>
      </c>
      <c r="F357" s="45">
        <v>1</v>
      </c>
      <c r="G357" s="126">
        <f t="shared" si="13"/>
        <v>45000000</v>
      </c>
      <c r="H357" s="35">
        <v>45000000</v>
      </c>
      <c r="I357" s="29">
        <f>H357-W357</f>
        <v>9000000</v>
      </c>
      <c r="J357" s="20">
        <v>1</v>
      </c>
      <c r="K357" s="22">
        <f>H357</f>
        <v>45000000</v>
      </c>
      <c r="L357" s="29">
        <f>I357</f>
        <v>9000000</v>
      </c>
      <c r="M357" s="30"/>
      <c r="N357" s="30"/>
      <c r="O357" s="30"/>
      <c r="P357" s="19"/>
      <c r="Q357" s="42"/>
      <c r="R357" s="19">
        <v>10</v>
      </c>
      <c r="S357" s="31">
        <f>100%/R357</f>
        <v>0.1</v>
      </c>
      <c r="T357" s="32">
        <f>H357/R357</f>
        <v>4500000</v>
      </c>
      <c r="U357" s="19">
        <f>2018-D357</f>
        <v>8</v>
      </c>
      <c r="V357" s="19"/>
      <c r="W357" s="33">
        <f>T357*U357</f>
        <v>36000000</v>
      </c>
      <c r="X357" s="26">
        <f>IF(I357&lt;0,0,I357)</f>
        <v>9000000</v>
      </c>
    </row>
    <row r="358" spans="1:24">
      <c r="A358" s="45">
        <f t="shared" si="14"/>
        <v>349</v>
      </c>
      <c r="B358" s="107" t="s">
        <v>325</v>
      </c>
      <c r="C358" s="19"/>
      <c r="D358" s="45">
        <v>2010</v>
      </c>
      <c r="E358" s="45" t="s">
        <v>533</v>
      </c>
      <c r="F358" s="45">
        <v>2</v>
      </c>
      <c r="G358" s="126">
        <f t="shared" si="13"/>
        <v>39500000</v>
      </c>
      <c r="H358" s="36">
        <v>79000000</v>
      </c>
      <c r="I358" s="29">
        <f>H358-W358</f>
        <v>15800000</v>
      </c>
      <c r="J358" s="20">
        <v>1</v>
      </c>
      <c r="K358" s="22">
        <f>H358</f>
        <v>79000000</v>
      </c>
      <c r="L358" s="29">
        <f>I358</f>
        <v>15800000</v>
      </c>
      <c r="M358" s="30"/>
      <c r="N358" s="30"/>
      <c r="O358" s="30"/>
      <c r="P358" s="19"/>
      <c r="Q358" s="42"/>
      <c r="R358" s="19">
        <v>10</v>
      </c>
      <c r="S358" s="31">
        <f>100%/R358</f>
        <v>0.1</v>
      </c>
      <c r="T358" s="32">
        <f>H358/R358</f>
        <v>7900000</v>
      </c>
      <c r="U358" s="19">
        <f>2018-D358</f>
        <v>8</v>
      </c>
      <c r="V358" s="19"/>
      <c r="W358" s="33">
        <f>T358*U358</f>
        <v>63200000</v>
      </c>
      <c r="X358" s="26">
        <f>IF(I358&lt;0,0,I358)</f>
        <v>15800000</v>
      </c>
    </row>
    <row r="359" spans="1:24">
      <c r="A359" s="45">
        <f t="shared" si="14"/>
        <v>350</v>
      </c>
      <c r="B359" s="112" t="s">
        <v>326</v>
      </c>
      <c r="C359" s="68" t="s">
        <v>541</v>
      </c>
      <c r="D359" s="45">
        <v>2017</v>
      </c>
      <c r="E359" s="45" t="s">
        <v>533</v>
      </c>
      <c r="F359" s="45">
        <v>1</v>
      </c>
      <c r="G359" s="126">
        <f t="shared" si="13"/>
        <v>82888982</v>
      </c>
      <c r="H359" s="69">
        <v>82888982</v>
      </c>
      <c r="I359" s="29">
        <f>H359-W359</f>
        <v>72527859.25</v>
      </c>
      <c r="J359" s="20">
        <f>F359</f>
        <v>1</v>
      </c>
      <c r="K359" s="40">
        <f>H359</f>
        <v>82888982</v>
      </c>
      <c r="L359" s="29">
        <f>I359</f>
        <v>72527859.25</v>
      </c>
      <c r="M359" s="30"/>
      <c r="N359" s="30"/>
      <c r="O359" s="30"/>
      <c r="P359" s="41"/>
      <c r="Q359" s="42"/>
      <c r="R359" s="19">
        <v>8</v>
      </c>
      <c r="S359" s="31">
        <f>100%/R359</f>
        <v>0.125</v>
      </c>
      <c r="T359" s="32">
        <f>H359/R359</f>
        <v>10361122.75</v>
      </c>
      <c r="U359" s="19">
        <f>2018-D359</f>
        <v>1</v>
      </c>
      <c r="V359" s="19"/>
      <c r="W359" s="33">
        <f>T359*U359</f>
        <v>10361122.75</v>
      </c>
      <c r="X359" s="26"/>
    </row>
    <row r="360" spans="1:24">
      <c r="A360" s="45"/>
      <c r="B360" s="115" t="s">
        <v>530</v>
      </c>
      <c r="C360" s="68"/>
      <c r="D360" s="45"/>
      <c r="E360" s="45"/>
      <c r="F360" s="45"/>
      <c r="G360" s="126" t="e">
        <f t="shared" si="13"/>
        <v>#DIV/0!</v>
      </c>
      <c r="H360" s="69"/>
      <c r="I360" s="29"/>
      <c r="J360" s="20"/>
      <c r="K360" s="40"/>
      <c r="L360" s="29"/>
      <c r="M360" s="30"/>
      <c r="N360" s="30"/>
      <c r="O360" s="30"/>
      <c r="P360" s="41"/>
      <c r="Q360" s="42"/>
      <c r="R360" s="19"/>
      <c r="S360" s="31"/>
      <c r="T360" s="32"/>
      <c r="U360" s="19"/>
      <c r="V360" s="19"/>
      <c r="W360" s="33"/>
      <c r="X360" s="26"/>
    </row>
    <row r="361" spans="1:24" ht="47.25">
      <c r="A361" s="45">
        <f>+A359+1</f>
        <v>351</v>
      </c>
      <c r="B361" s="107" t="s">
        <v>327</v>
      </c>
      <c r="C361" s="19"/>
      <c r="D361" s="45">
        <v>2008</v>
      </c>
      <c r="E361" s="45" t="s">
        <v>533</v>
      </c>
      <c r="F361" s="45">
        <v>1</v>
      </c>
      <c r="G361" s="126">
        <f t="shared" si="13"/>
        <v>51229500</v>
      </c>
      <c r="H361" s="36">
        <v>51229500</v>
      </c>
      <c r="I361" s="29">
        <v>0</v>
      </c>
      <c r="J361" s="20">
        <v>1</v>
      </c>
      <c r="K361" s="22">
        <f>H361</f>
        <v>51229500</v>
      </c>
      <c r="L361" s="29">
        <f>I361</f>
        <v>0</v>
      </c>
      <c r="M361" s="30"/>
      <c r="N361" s="30"/>
      <c r="O361" s="30"/>
      <c r="P361" s="19"/>
      <c r="Q361" s="27"/>
      <c r="R361" s="19">
        <v>8</v>
      </c>
      <c r="S361" s="31">
        <f>100%/R361</f>
        <v>0.125</v>
      </c>
      <c r="T361" s="32">
        <f>H361/R361</f>
        <v>6403687.5</v>
      </c>
      <c r="U361" s="19">
        <f>2018-D361</f>
        <v>10</v>
      </c>
      <c r="V361" s="19"/>
      <c r="W361" s="33">
        <f>T361*U361</f>
        <v>64036875</v>
      </c>
      <c r="X361" s="26">
        <f>IF(I361&lt;0,0,I361)</f>
        <v>0</v>
      </c>
    </row>
    <row r="362" spans="1:24" ht="31.5">
      <c r="A362" s="45">
        <f>+A361+1</f>
        <v>352</v>
      </c>
      <c r="B362" s="107" t="s">
        <v>328</v>
      </c>
      <c r="C362" s="19"/>
      <c r="D362" s="45">
        <v>2010</v>
      </c>
      <c r="E362" s="45" t="s">
        <v>534</v>
      </c>
      <c r="F362" s="45">
        <v>5</v>
      </c>
      <c r="G362" s="126">
        <f t="shared" si="13"/>
        <v>26637248.399999999</v>
      </c>
      <c r="H362" s="36">
        <v>133186242</v>
      </c>
      <c r="I362" s="29">
        <f>H362-W362</f>
        <v>26637248.400000006</v>
      </c>
      <c r="J362" s="20">
        <v>1</v>
      </c>
      <c r="K362" s="22">
        <f>H362</f>
        <v>133186242</v>
      </c>
      <c r="L362" s="29">
        <f>I362</f>
        <v>26637248.400000006</v>
      </c>
      <c r="M362" s="30"/>
      <c r="N362" s="30"/>
      <c r="O362" s="30"/>
      <c r="P362" s="30"/>
      <c r="Q362" s="42"/>
      <c r="R362" s="19">
        <v>10</v>
      </c>
      <c r="S362" s="31">
        <f>100%/R362</f>
        <v>0.1</v>
      </c>
      <c r="T362" s="32">
        <f>H362/R362</f>
        <v>13318624.199999999</v>
      </c>
      <c r="U362" s="19">
        <f>2018-D362</f>
        <v>8</v>
      </c>
      <c r="V362" s="19"/>
      <c r="W362" s="33">
        <f>T362*U362</f>
        <v>106548993.59999999</v>
      </c>
      <c r="X362" s="26">
        <f>IF(I362&lt;0,0,I362)</f>
        <v>26637248.400000006</v>
      </c>
    </row>
    <row r="363" spans="1:24" ht="31.5">
      <c r="A363" s="45">
        <f t="shared" ref="A363:A426" si="15">+A362+1</f>
        <v>353</v>
      </c>
      <c r="B363" s="107" t="s">
        <v>329</v>
      </c>
      <c r="C363" s="19"/>
      <c r="D363" s="45">
        <v>2010</v>
      </c>
      <c r="E363" s="45" t="s">
        <v>534</v>
      </c>
      <c r="F363" s="45">
        <v>5</v>
      </c>
      <c r="G363" s="126">
        <f t="shared" si="13"/>
        <v>30795925.600000001</v>
      </c>
      <c r="H363" s="35">
        <v>153979628</v>
      </c>
      <c r="I363" s="29">
        <f>H363-W363</f>
        <v>30795925.599999994</v>
      </c>
      <c r="J363" s="20">
        <v>1</v>
      </c>
      <c r="K363" s="22">
        <f>H363</f>
        <v>153979628</v>
      </c>
      <c r="L363" s="29">
        <f>I363</f>
        <v>30795925.599999994</v>
      </c>
      <c r="M363" s="30"/>
      <c r="N363" s="30"/>
      <c r="O363" s="30"/>
      <c r="P363" s="30"/>
      <c r="Q363" s="42"/>
      <c r="R363" s="19">
        <v>10</v>
      </c>
      <c r="S363" s="31">
        <f>100%/R363</f>
        <v>0.1</v>
      </c>
      <c r="T363" s="32">
        <f>H363/R363</f>
        <v>15397962.800000001</v>
      </c>
      <c r="U363" s="19">
        <f>2018-D363</f>
        <v>8</v>
      </c>
      <c r="V363" s="19"/>
      <c r="W363" s="33">
        <f>T363*U363</f>
        <v>123183702.40000001</v>
      </c>
      <c r="X363" s="26">
        <f>IF(I363&lt;0,0,I363)</f>
        <v>30795925.599999994</v>
      </c>
    </row>
    <row r="364" spans="1:24" ht="31.5">
      <c r="A364" s="45">
        <f t="shared" si="15"/>
        <v>354</v>
      </c>
      <c r="B364" s="107" t="s">
        <v>330</v>
      </c>
      <c r="C364" s="19"/>
      <c r="D364" s="45">
        <v>2010</v>
      </c>
      <c r="E364" s="45" t="s">
        <v>534</v>
      </c>
      <c r="F364" s="45">
        <v>1</v>
      </c>
      <c r="G364" s="126">
        <f t="shared" si="13"/>
        <v>47911966</v>
      </c>
      <c r="H364" s="35">
        <v>47911966</v>
      </c>
      <c r="I364" s="29">
        <f>H364-W364</f>
        <v>9582393.200000003</v>
      </c>
      <c r="J364" s="20">
        <v>1</v>
      </c>
      <c r="K364" s="22">
        <f>H364</f>
        <v>47911966</v>
      </c>
      <c r="L364" s="29">
        <f>I364</f>
        <v>9582393.200000003</v>
      </c>
      <c r="M364" s="30"/>
      <c r="N364" s="30"/>
      <c r="O364" s="30"/>
      <c r="P364" s="30"/>
      <c r="Q364" s="42"/>
      <c r="R364" s="19">
        <v>10</v>
      </c>
      <c r="S364" s="31">
        <f>100%/R364</f>
        <v>0.1</v>
      </c>
      <c r="T364" s="32">
        <f>H364/R364</f>
        <v>4791196.5999999996</v>
      </c>
      <c r="U364" s="19">
        <f>2018-D364</f>
        <v>8</v>
      </c>
      <c r="V364" s="19"/>
      <c r="W364" s="33">
        <f>T364*U364</f>
        <v>38329572.799999997</v>
      </c>
      <c r="X364" s="26">
        <f>IF(I364&lt;0,0,I364)</f>
        <v>9582393.200000003</v>
      </c>
    </row>
    <row r="365" spans="1:24" ht="31.5">
      <c r="A365" s="45">
        <f t="shared" si="15"/>
        <v>355</v>
      </c>
      <c r="B365" s="107" t="s">
        <v>331</v>
      </c>
      <c r="C365" s="19"/>
      <c r="D365" s="45">
        <v>2010</v>
      </c>
      <c r="E365" s="45" t="s">
        <v>534</v>
      </c>
      <c r="F365" s="45">
        <v>1</v>
      </c>
      <c r="G365" s="126">
        <f t="shared" si="13"/>
        <v>111209889</v>
      </c>
      <c r="H365" s="36">
        <v>111209889</v>
      </c>
      <c r="I365" s="29">
        <f>H365-W365</f>
        <v>22241977.799999997</v>
      </c>
      <c r="J365" s="20">
        <v>1</v>
      </c>
      <c r="K365" s="22">
        <f>H365</f>
        <v>111209889</v>
      </c>
      <c r="L365" s="29">
        <f>I365</f>
        <v>22241977.799999997</v>
      </c>
      <c r="M365" s="30"/>
      <c r="N365" s="30"/>
      <c r="O365" s="30"/>
      <c r="P365" s="30"/>
      <c r="Q365" s="42"/>
      <c r="R365" s="19">
        <v>10</v>
      </c>
      <c r="S365" s="31">
        <f>100%/R365</f>
        <v>0.1</v>
      </c>
      <c r="T365" s="32">
        <f>H365/R365</f>
        <v>11120988.9</v>
      </c>
      <c r="U365" s="19">
        <f>2018-D365</f>
        <v>8</v>
      </c>
      <c r="V365" s="19"/>
      <c r="W365" s="33">
        <f>T365*U365</f>
        <v>88967911.200000003</v>
      </c>
      <c r="X365" s="26">
        <f>IF(I365&lt;0,0,I365)</f>
        <v>22241977.799999997</v>
      </c>
    </row>
    <row r="366" spans="1:24" ht="47.25">
      <c r="A366" s="45">
        <f t="shared" si="15"/>
        <v>356</v>
      </c>
      <c r="B366" s="107" t="s">
        <v>332</v>
      </c>
      <c r="C366" s="19"/>
      <c r="D366" s="45">
        <v>2010</v>
      </c>
      <c r="E366" s="45" t="s">
        <v>534</v>
      </c>
      <c r="F366" s="45">
        <v>1</v>
      </c>
      <c r="G366" s="126">
        <f t="shared" si="13"/>
        <v>95748757</v>
      </c>
      <c r="H366" s="36">
        <v>95748757</v>
      </c>
      <c r="I366" s="29">
        <f>H366-W366</f>
        <v>19149751.400000006</v>
      </c>
      <c r="J366" s="20">
        <v>1</v>
      </c>
      <c r="K366" s="22">
        <f>H366</f>
        <v>95748757</v>
      </c>
      <c r="L366" s="29">
        <f>I366</f>
        <v>19149751.400000006</v>
      </c>
      <c r="M366" s="30"/>
      <c r="N366" s="30"/>
      <c r="O366" s="30"/>
      <c r="P366" s="30"/>
      <c r="Q366" s="42"/>
      <c r="R366" s="19">
        <v>10</v>
      </c>
      <c r="S366" s="31">
        <f>100%/R366</f>
        <v>0.1</v>
      </c>
      <c r="T366" s="32">
        <f>H366/R366</f>
        <v>9574875.6999999993</v>
      </c>
      <c r="U366" s="19">
        <f>2018-D366</f>
        <v>8</v>
      </c>
      <c r="V366" s="19"/>
      <c r="W366" s="33">
        <f>T366*U366</f>
        <v>76599005.599999994</v>
      </c>
      <c r="X366" s="26">
        <f>IF(I366&lt;0,0,I366)</f>
        <v>19149751.400000006</v>
      </c>
    </row>
    <row r="367" spans="1:24" ht="31.5">
      <c r="A367" s="45">
        <f t="shared" si="15"/>
        <v>357</v>
      </c>
      <c r="B367" s="107" t="s">
        <v>333</v>
      </c>
      <c r="C367" s="19"/>
      <c r="D367" s="45">
        <v>2010</v>
      </c>
      <c r="E367" s="45" t="s">
        <v>534</v>
      </c>
      <c r="F367" s="45">
        <v>1</v>
      </c>
      <c r="G367" s="126">
        <f t="shared" si="13"/>
        <v>106849699</v>
      </c>
      <c r="H367" s="36">
        <v>106849699</v>
      </c>
      <c r="I367" s="29">
        <f>H367-W367</f>
        <v>21369939.799999997</v>
      </c>
      <c r="J367" s="20">
        <v>1</v>
      </c>
      <c r="K367" s="22">
        <f>H367</f>
        <v>106849699</v>
      </c>
      <c r="L367" s="29">
        <f>I367</f>
        <v>21369939.799999997</v>
      </c>
      <c r="M367" s="30"/>
      <c r="N367" s="30"/>
      <c r="O367" s="30"/>
      <c r="P367" s="30"/>
      <c r="Q367" s="42"/>
      <c r="R367" s="19">
        <v>10</v>
      </c>
      <c r="S367" s="31">
        <f>100%/R367</f>
        <v>0.1</v>
      </c>
      <c r="T367" s="32">
        <f>H367/R367</f>
        <v>10684969.9</v>
      </c>
      <c r="U367" s="19">
        <f>2018-D367</f>
        <v>8</v>
      </c>
      <c r="V367" s="19"/>
      <c r="W367" s="33">
        <f>T367*U367</f>
        <v>85479759.200000003</v>
      </c>
      <c r="X367" s="26">
        <f>IF(I367&lt;0,0,I367)</f>
        <v>21369939.799999997</v>
      </c>
    </row>
    <row r="368" spans="1:24" ht="31.5">
      <c r="A368" s="45">
        <f t="shared" si="15"/>
        <v>358</v>
      </c>
      <c r="B368" s="107" t="s">
        <v>334</v>
      </c>
      <c r="C368" s="19"/>
      <c r="D368" s="45">
        <v>2010</v>
      </c>
      <c r="E368" s="45" t="s">
        <v>534</v>
      </c>
      <c r="F368" s="45">
        <v>1</v>
      </c>
      <c r="G368" s="126">
        <f t="shared" si="13"/>
        <v>89559293</v>
      </c>
      <c r="H368" s="36">
        <v>89559293</v>
      </c>
      <c r="I368" s="29">
        <f>H368-W368</f>
        <v>17911858.599999994</v>
      </c>
      <c r="J368" s="20">
        <v>1</v>
      </c>
      <c r="K368" s="22">
        <f>H368</f>
        <v>89559293</v>
      </c>
      <c r="L368" s="29">
        <f>I368</f>
        <v>17911858.599999994</v>
      </c>
      <c r="M368" s="30"/>
      <c r="N368" s="30"/>
      <c r="O368" s="30"/>
      <c r="P368" s="30"/>
      <c r="Q368" s="42"/>
      <c r="R368" s="19">
        <v>10</v>
      </c>
      <c r="S368" s="31">
        <f>100%/R368</f>
        <v>0.1</v>
      </c>
      <c r="T368" s="32">
        <f>H368/R368</f>
        <v>8955929.3000000007</v>
      </c>
      <c r="U368" s="19">
        <f>2018-D368</f>
        <v>8</v>
      </c>
      <c r="V368" s="19"/>
      <c r="W368" s="33">
        <f>T368*U368</f>
        <v>71647434.400000006</v>
      </c>
      <c r="X368" s="26">
        <f>IF(I368&lt;0,0,I368)</f>
        <v>17911858.599999994</v>
      </c>
    </row>
    <row r="369" spans="1:247">
      <c r="A369" s="45">
        <f t="shared" si="15"/>
        <v>359</v>
      </c>
      <c r="B369" s="107" t="s">
        <v>335</v>
      </c>
      <c r="C369" s="19"/>
      <c r="D369" s="45">
        <v>2010</v>
      </c>
      <c r="E369" s="45" t="s">
        <v>533</v>
      </c>
      <c r="F369" s="45">
        <v>4</v>
      </c>
      <c r="G369" s="126">
        <f t="shared" si="13"/>
        <v>5000000</v>
      </c>
      <c r="H369" s="35">
        <v>20000000</v>
      </c>
      <c r="I369" s="29">
        <f>H369-W369</f>
        <v>4000000</v>
      </c>
      <c r="J369" s="20">
        <v>1</v>
      </c>
      <c r="K369" s="22">
        <f>H369</f>
        <v>20000000</v>
      </c>
      <c r="L369" s="29">
        <f>I369</f>
        <v>4000000</v>
      </c>
      <c r="M369" s="30"/>
      <c r="N369" s="30"/>
      <c r="O369" s="30"/>
      <c r="P369" s="19"/>
      <c r="Q369" s="42"/>
      <c r="R369" s="19">
        <v>10</v>
      </c>
      <c r="S369" s="31">
        <f>100%/R369</f>
        <v>0.1</v>
      </c>
      <c r="T369" s="32">
        <f>H369/R369</f>
        <v>2000000</v>
      </c>
      <c r="U369" s="19">
        <f>2018-D369</f>
        <v>8</v>
      </c>
      <c r="V369" s="19"/>
      <c r="W369" s="33">
        <f>T369*U369</f>
        <v>16000000</v>
      </c>
      <c r="X369" s="26">
        <f>IF(I369&lt;0,0,I369)</f>
        <v>4000000</v>
      </c>
    </row>
    <row r="370" spans="1:247">
      <c r="A370" s="45">
        <f t="shared" si="15"/>
        <v>360</v>
      </c>
      <c r="B370" s="107" t="s">
        <v>336</v>
      </c>
      <c r="C370" s="68" t="s">
        <v>546</v>
      </c>
      <c r="D370" s="45">
        <v>2017</v>
      </c>
      <c r="E370" s="45" t="s">
        <v>534</v>
      </c>
      <c r="F370" s="45">
        <v>1</v>
      </c>
      <c r="G370" s="126">
        <f t="shared" si="13"/>
        <v>45580000</v>
      </c>
      <c r="H370" s="36">
        <v>45580000</v>
      </c>
      <c r="I370" s="29">
        <f>H370-W370</f>
        <v>39882500</v>
      </c>
      <c r="J370" s="20">
        <v>1</v>
      </c>
      <c r="K370" s="36">
        <v>45580000</v>
      </c>
      <c r="L370" s="29">
        <f>I370</f>
        <v>39882500</v>
      </c>
      <c r="M370" s="30"/>
      <c r="N370" s="30"/>
      <c r="O370" s="30"/>
      <c r="P370" s="19"/>
      <c r="Q370" s="42"/>
      <c r="R370" s="19">
        <v>8</v>
      </c>
      <c r="S370" s="31">
        <f>100%/R370</f>
        <v>0.125</v>
      </c>
      <c r="T370" s="32">
        <f>H370/R370</f>
        <v>5697500</v>
      </c>
      <c r="U370" s="19">
        <f>2018-D370</f>
        <v>1</v>
      </c>
      <c r="V370" s="19"/>
      <c r="W370" s="33">
        <f>T370*U370</f>
        <v>5697500</v>
      </c>
      <c r="X370" s="26"/>
    </row>
    <row r="371" spans="1:247" ht="30" customHeight="1">
      <c r="A371" s="45">
        <f t="shared" si="15"/>
        <v>361</v>
      </c>
      <c r="B371" s="109" t="s">
        <v>337</v>
      </c>
      <c r="C371" s="57"/>
      <c r="D371" s="45">
        <v>2012</v>
      </c>
      <c r="E371" s="45" t="s">
        <v>534</v>
      </c>
      <c r="F371" s="75">
        <v>1</v>
      </c>
      <c r="G371" s="126">
        <f t="shared" si="13"/>
        <v>1473000000</v>
      </c>
      <c r="H371" s="28">
        <v>1473000000</v>
      </c>
      <c r="I371" s="29">
        <f>H371-W371</f>
        <v>589200000</v>
      </c>
      <c r="J371" s="20">
        <v>1</v>
      </c>
      <c r="K371" s="40">
        <v>1473000000</v>
      </c>
      <c r="L371" s="29">
        <f>I371</f>
        <v>589200000</v>
      </c>
      <c r="M371" s="37"/>
      <c r="N371" s="37"/>
      <c r="O371" s="37"/>
      <c r="P371" s="37"/>
      <c r="Q371" s="37"/>
      <c r="R371" s="20">
        <v>10</v>
      </c>
      <c r="S371" s="31">
        <f>100%/R371</f>
        <v>0.1</v>
      </c>
      <c r="T371" s="32">
        <f>H371/R371</f>
        <v>147300000</v>
      </c>
      <c r="U371" s="19">
        <f>2018-D371</f>
        <v>6</v>
      </c>
      <c r="V371" s="19"/>
      <c r="W371" s="33">
        <f>T371*U371</f>
        <v>883800000</v>
      </c>
      <c r="X371" s="26">
        <f>IF(I371&lt;0,0,I371)</f>
        <v>589200000</v>
      </c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  <c r="II371" s="6"/>
      <c r="IJ371" s="6"/>
      <c r="IK371" s="6"/>
      <c r="IL371" s="6"/>
      <c r="IM371" s="6"/>
    </row>
    <row r="372" spans="1:247" ht="15" customHeight="1">
      <c r="A372" s="45">
        <f t="shared" si="15"/>
        <v>362</v>
      </c>
      <c r="B372" s="109" t="s">
        <v>338</v>
      </c>
      <c r="C372" s="70"/>
      <c r="D372" s="45">
        <v>2012</v>
      </c>
      <c r="E372" s="45" t="s">
        <v>534</v>
      </c>
      <c r="F372" s="119">
        <v>1</v>
      </c>
      <c r="G372" s="126">
        <f t="shared" si="13"/>
        <v>1566000000</v>
      </c>
      <c r="H372" s="28">
        <v>1566000000</v>
      </c>
      <c r="I372" s="29">
        <f>H372-W372</f>
        <v>626400000</v>
      </c>
      <c r="J372" s="20">
        <v>1</v>
      </c>
      <c r="K372" s="40">
        <v>1566000000</v>
      </c>
      <c r="L372" s="29">
        <f>I372</f>
        <v>626400000</v>
      </c>
      <c r="M372" s="37"/>
      <c r="N372" s="37"/>
      <c r="O372" s="37"/>
      <c r="P372" s="37"/>
      <c r="Q372" s="37"/>
      <c r="R372" s="20">
        <v>10</v>
      </c>
      <c r="S372" s="31">
        <f>100%/R372</f>
        <v>0.1</v>
      </c>
      <c r="T372" s="32">
        <f>H372/R372</f>
        <v>156600000</v>
      </c>
      <c r="U372" s="19">
        <f>2018-D372</f>
        <v>6</v>
      </c>
      <c r="V372" s="19"/>
      <c r="W372" s="33">
        <f>T372*U372</f>
        <v>939600000</v>
      </c>
      <c r="X372" s="26">
        <f>IF(I372&lt;0,0,I372)</f>
        <v>626400000</v>
      </c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</row>
    <row r="373" spans="1:247" ht="15" customHeight="1">
      <c r="A373" s="45">
        <f t="shared" si="15"/>
        <v>363</v>
      </c>
      <c r="B373" s="109" t="s">
        <v>339</v>
      </c>
      <c r="C373" s="57"/>
      <c r="D373" s="45">
        <v>2012</v>
      </c>
      <c r="E373" s="45" t="s">
        <v>534</v>
      </c>
      <c r="F373" s="75">
        <v>1</v>
      </c>
      <c r="G373" s="126">
        <f t="shared" si="13"/>
        <v>1244935000</v>
      </c>
      <c r="H373" s="28">
        <v>1244935000</v>
      </c>
      <c r="I373" s="29">
        <f>H373-W373</f>
        <v>497974000</v>
      </c>
      <c r="J373" s="20">
        <v>1</v>
      </c>
      <c r="K373" s="40">
        <v>1244935000</v>
      </c>
      <c r="L373" s="29">
        <f>I373</f>
        <v>497974000</v>
      </c>
      <c r="M373" s="37"/>
      <c r="N373" s="37"/>
      <c r="O373" s="37"/>
      <c r="P373" s="37"/>
      <c r="Q373" s="37"/>
      <c r="R373" s="20">
        <v>10</v>
      </c>
      <c r="S373" s="31">
        <f>100%/R373</f>
        <v>0.1</v>
      </c>
      <c r="T373" s="32">
        <f>H373/R373</f>
        <v>124493500</v>
      </c>
      <c r="U373" s="19">
        <f>2018-D373</f>
        <v>6</v>
      </c>
      <c r="V373" s="19"/>
      <c r="W373" s="33">
        <f>T373*U373</f>
        <v>746961000</v>
      </c>
      <c r="X373" s="26">
        <f>IF(I373&lt;0,0,I373)</f>
        <v>497974000</v>
      </c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</row>
    <row r="374" spans="1:247">
      <c r="A374" s="45">
        <f t="shared" si="15"/>
        <v>364</v>
      </c>
      <c r="B374" s="107" t="s">
        <v>340</v>
      </c>
      <c r="C374" s="19"/>
      <c r="D374" s="45">
        <v>2010</v>
      </c>
      <c r="E374" s="45" t="s">
        <v>533</v>
      </c>
      <c r="F374" s="45">
        <v>1</v>
      </c>
      <c r="G374" s="126">
        <f t="shared" si="13"/>
        <v>12500000</v>
      </c>
      <c r="H374" s="36">
        <v>12500000</v>
      </c>
      <c r="I374" s="29">
        <f>H374-W374</f>
        <v>2500000</v>
      </c>
      <c r="J374" s="20">
        <v>1</v>
      </c>
      <c r="K374" s="40">
        <v>12500000</v>
      </c>
      <c r="L374" s="29">
        <f>I374</f>
        <v>2500000</v>
      </c>
      <c r="M374" s="30"/>
      <c r="N374" s="30"/>
      <c r="O374" s="30"/>
      <c r="P374" s="30"/>
      <c r="Q374" s="42"/>
      <c r="R374" s="19">
        <v>10</v>
      </c>
      <c r="S374" s="31">
        <f>100%/R374</f>
        <v>0.1</v>
      </c>
      <c r="T374" s="32">
        <f>H374/R374</f>
        <v>1250000</v>
      </c>
      <c r="U374" s="19">
        <f>2018-D374</f>
        <v>8</v>
      </c>
      <c r="V374" s="19"/>
      <c r="W374" s="33">
        <f>T374*U374</f>
        <v>10000000</v>
      </c>
      <c r="X374" s="26">
        <f>IF(I374&lt;0,0,I374)</f>
        <v>2500000</v>
      </c>
    </row>
    <row r="375" spans="1:247" ht="15" customHeight="1">
      <c r="A375" s="45">
        <f t="shared" si="15"/>
        <v>365</v>
      </c>
      <c r="B375" s="74" t="s">
        <v>341</v>
      </c>
      <c r="C375" s="57"/>
      <c r="D375" s="45">
        <v>2014</v>
      </c>
      <c r="E375" s="45" t="s">
        <v>533</v>
      </c>
      <c r="F375" s="75">
        <v>1</v>
      </c>
      <c r="G375" s="126">
        <f t="shared" si="13"/>
        <v>8500000</v>
      </c>
      <c r="H375" s="58">
        <v>8500000</v>
      </c>
      <c r="I375" s="29">
        <f>H375-W375</f>
        <v>4250000</v>
      </c>
      <c r="J375" s="57">
        <v>1</v>
      </c>
      <c r="K375" s="71">
        <v>8500000</v>
      </c>
      <c r="L375" s="29">
        <f>I375</f>
        <v>4250000</v>
      </c>
      <c r="M375" s="72"/>
      <c r="N375" s="22"/>
      <c r="O375" s="73"/>
      <c r="P375" s="20"/>
      <c r="Q375" s="18"/>
      <c r="R375" s="20">
        <v>8</v>
      </c>
      <c r="S375" s="31">
        <f>100%/R375</f>
        <v>0.125</v>
      </c>
      <c r="T375" s="32">
        <f>H375/R375</f>
        <v>1062500</v>
      </c>
      <c r="U375" s="19">
        <f>2018-D375</f>
        <v>4</v>
      </c>
      <c r="V375" s="19"/>
      <c r="W375" s="33">
        <f>T375*U375</f>
        <v>4250000</v>
      </c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  <c r="AM375" s="59"/>
      <c r="AN375" s="59"/>
      <c r="AO375" s="59"/>
      <c r="AP375" s="59"/>
      <c r="AQ375" s="59"/>
      <c r="AR375" s="59"/>
      <c r="AS375" s="59"/>
      <c r="AT375" s="59"/>
      <c r="AU375" s="59"/>
      <c r="AV375" s="59"/>
      <c r="AW375" s="59"/>
      <c r="AX375" s="59"/>
      <c r="AY375" s="59"/>
      <c r="AZ375" s="59"/>
      <c r="BA375" s="59"/>
      <c r="BB375" s="59"/>
      <c r="BC375" s="59"/>
      <c r="BD375" s="59"/>
      <c r="BE375" s="59"/>
      <c r="BF375" s="59"/>
      <c r="BG375" s="59"/>
      <c r="BH375" s="59"/>
      <c r="BI375" s="59"/>
      <c r="BJ375" s="59"/>
      <c r="BK375" s="59"/>
      <c r="BL375" s="59"/>
      <c r="BM375" s="59"/>
      <c r="BN375" s="59"/>
      <c r="BO375" s="59"/>
      <c r="BP375" s="59"/>
      <c r="BQ375" s="59"/>
      <c r="BR375" s="59"/>
      <c r="BS375" s="59"/>
      <c r="BT375" s="59"/>
      <c r="BU375" s="59"/>
      <c r="BV375" s="59"/>
      <c r="BW375" s="59"/>
      <c r="BX375" s="59"/>
      <c r="BY375" s="59"/>
      <c r="BZ375" s="59"/>
      <c r="CA375" s="59"/>
      <c r="CB375" s="59"/>
      <c r="CC375" s="59"/>
      <c r="CD375" s="59"/>
      <c r="CE375" s="59"/>
      <c r="CF375" s="59"/>
      <c r="CG375" s="59"/>
      <c r="CH375" s="59"/>
      <c r="CI375" s="59"/>
      <c r="CJ375" s="59"/>
      <c r="CK375" s="59"/>
      <c r="CL375" s="59"/>
      <c r="CM375" s="59"/>
      <c r="CN375" s="59"/>
      <c r="CO375" s="59"/>
      <c r="CP375" s="59"/>
      <c r="CQ375" s="59"/>
      <c r="CR375" s="59"/>
      <c r="CS375" s="59"/>
      <c r="CT375" s="59"/>
      <c r="CU375" s="59"/>
      <c r="CV375" s="59"/>
      <c r="CW375" s="59"/>
      <c r="CX375" s="59"/>
      <c r="CY375" s="59"/>
      <c r="CZ375" s="59"/>
      <c r="DA375" s="59"/>
      <c r="DB375" s="59"/>
      <c r="DC375" s="59"/>
      <c r="DD375" s="59"/>
      <c r="DE375" s="59"/>
      <c r="DF375" s="59"/>
      <c r="DG375" s="59"/>
      <c r="DH375" s="59"/>
      <c r="DI375" s="59"/>
      <c r="DJ375" s="59"/>
      <c r="DK375" s="59"/>
      <c r="DL375" s="59"/>
      <c r="DM375" s="59"/>
      <c r="DN375" s="59"/>
      <c r="DO375" s="59"/>
      <c r="DP375" s="59"/>
      <c r="DQ375" s="59"/>
      <c r="DR375" s="59"/>
      <c r="DS375" s="59"/>
      <c r="DT375" s="59"/>
      <c r="DU375" s="59"/>
      <c r="DV375" s="59"/>
      <c r="DW375" s="59"/>
      <c r="DX375" s="59"/>
      <c r="DY375" s="59"/>
      <c r="DZ375" s="59"/>
      <c r="EA375" s="59"/>
      <c r="EB375" s="59"/>
      <c r="EC375" s="59"/>
      <c r="ED375" s="59"/>
      <c r="EE375" s="59"/>
      <c r="EF375" s="59"/>
      <c r="EG375" s="59"/>
      <c r="EH375" s="59"/>
      <c r="EI375" s="59"/>
      <c r="EJ375" s="59"/>
      <c r="EK375" s="59"/>
      <c r="EL375" s="59"/>
      <c r="EM375" s="59"/>
      <c r="EN375" s="59"/>
      <c r="EO375" s="59"/>
      <c r="EP375" s="59"/>
      <c r="EQ375" s="59"/>
      <c r="ER375" s="59"/>
      <c r="ES375" s="59"/>
      <c r="ET375" s="59"/>
      <c r="EU375" s="59"/>
      <c r="EV375" s="59"/>
      <c r="EW375" s="59"/>
      <c r="EX375" s="59"/>
      <c r="EY375" s="59"/>
      <c r="EZ375" s="59"/>
      <c r="FA375" s="59"/>
      <c r="FB375" s="59"/>
      <c r="FC375" s="59"/>
      <c r="FD375" s="59"/>
      <c r="FE375" s="59"/>
      <c r="FF375" s="59"/>
      <c r="FG375" s="59"/>
      <c r="FH375" s="59"/>
      <c r="FI375" s="59"/>
      <c r="FJ375" s="59"/>
      <c r="FK375" s="59"/>
      <c r="FL375" s="59"/>
      <c r="FM375" s="59"/>
      <c r="FN375" s="59"/>
      <c r="FO375" s="59"/>
      <c r="FP375" s="59"/>
      <c r="FQ375" s="59"/>
      <c r="FR375" s="59"/>
      <c r="FS375" s="59"/>
      <c r="FT375" s="59"/>
      <c r="FU375" s="59"/>
      <c r="FV375" s="59"/>
      <c r="FW375" s="59"/>
      <c r="FX375" s="59"/>
      <c r="FY375" s="59"/>
      <c r="FZ375" s="59"/>
      <c r="GA375" s="59"/>
      <c r="GB375" s="59"/>
      <c r="GC375" s="59"/>
      <c r="GD375" s="59"/>
      <c r="GE375" s="59"/>
      <c r="GF375" s="59"/>
      <c r="GG375" s="59"/>
      <c r="GH375" s="59"/>
      <c r="GI375" s="59"/>
      <c r="GJ375" s="59"/>
      <c r="GK375" s="59"/>
      <c r="GL375" s="59"/>
      <c r="GM375" s="59"/>
      <c r="GN375" s="59"/>
      <c r="GO375" s="59"/>
      <c r="GP375" s="59"/>
      <c r="GQ375" s="59"/>
      <c r="GR375" s="59"/>
      <c r="GS375" s="59"/>
      <c r="GT375" s="59"/>
      <c r="GU375" s="59"/>
      <c r="GV375" s="59"/>
      <c r="GW375" s="59"/>
      <c r="GX375" s="59"/>
      <c r="GY375" s="59"/>
      <c r="GZ375" s="59"/>
      <c r="HA375" s="59"/>
      <c r="HB375" s="59"/>
      <c r="HC375" s="59"/>
      <c r="HD375" s="59"/>
      <c r="HE375" s="59"/>
      <c r="HF375" s="59"/>
      <c r="HG375" s="59"/>
      <c r="HH375" s="59"/>
      <c r="HI375" s="59"/>
      <c r="HJ375" s="59"/>
      <c r="HK375" s="59"/>
      <c r="HL375" s="59"/>
      <c r="HM375" s="59"/>
      <c r="HN375" s="59"/>
      <c r="HO375" s="59"/>
      <c r="HP375" s="59"/>
      <c r="HQ375" s="59"/>
      <c r="HR375" s="59"/>
      <c r="HS375" s="59"/>
      <c r="HT375" s="59"/>
      <c r="HU375" s="59"/>
      <c r="HV375" s="59"/>
      <c r="HW375" s="59"/>
      <c r="HX375" s="59"/>
      <c r="HY375" s="59"/>
      <c r="HZ375" s="59"/>
      <c r="IA375" s="59"/>
      <c r="IB375" s="59"/>
      <c r="IC375" s="59"/>
      <c r="ID375" s="59"/>
      <c r="IE375" s="59"/>
      <c r="IF375" s="59"/>
      <c r="IG375" s="59"/>
      <c r="IH375" s="59"/>
      <c r="II375" s="59"/>
      <c r="IJ375" s="59"/>
      <c r="IK375" s="59"/>
      <c r="IL375" s="59"/>
      <c r="IM375" s="59"/>
    </row>
    <row r="376" spans="1:247" ht="15" customHeight="1">
      <c r="A376" s="45">
        <f t="shared" si="15"/>
        <v>366</v>
      </c>
      <c r="B376" s="109" t="s">
        <v>342</v>
      </c>
      <c r="C376" s="57"/>
      <c r="D376" s="45">
        <v>2012</v>
      </c>
      <c r="E376" s="45" t="s">
        <v>533</v>
      </c>
      <c r="F376" s="75">
        <v>1</v>
      </c>
      <c r="G376" s="126">
        <f t="shared" si="13"/>
        <v>1417000000</v>
      </c>
      <c r="H376" s="35">
        <v>1417000000</v>
      </c>
      <c r="I376" s="29">
        <f>H376-W376</f>
        <v>566800000</v>
      </c>
      <c r="J376" s="20">
        <v>1</v>
      </c>
      <c r="K376" s="22">
        <f>H376</f>
        <v>1417000000</v>
      </c>
      <c r="L376" s="29">
        <f>I376</f>
        <v>566800000</v>
      </c>
      <c r="M376" s="37"/>
      <c r="N376" s="37"/>
      <c r="O376" s="37"/>
      <c r="P376" s="37"/>
      <c r="Q376" s="37"/>
      <c r="R376" s="20">
        <v>10</v>
      </c>
      <c r="S376" s="31">
        <f>100%/R376</f>
        <v>0.1</v>
      </c>
      <c r="T376" s="32">
        <f>H376/R376</f>
        <v>141700000</v>
      </c>
      <c r="U376" s="19">
        <f>2018-D376</f>
        <v>6</v>
      </c>
      <c r="V376" s="19"/>
      <c r="W376" s="33">
        <f>T376*U376</f>
        <v>850200000</v>
      </c>
      <c r="X376" s="26">
        <f>IF(I376&lt;0,0,I376)</f>
        <v>566800000</v>
      </c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  <c r="HZ376" s="6"/>
      <c r="IA376" s="6"/>
      <c r="IB376" s="6"/>
      <c r="IC376" s="6"/>
      <c r="ID376" s="6"/>
      <c r="IE376" s="6"/>
      <c r="IF376" s="6"/>
      <c r="IG376" s="6"/>
      <c r="IH376" s="6"/>
      <c r="II376" s="6"/>
      <c r="IJ376" s="6"/>
      <c r="IK376" s="6"/>
      <c r="IL376" s="6"/>
      <c r="IM376" s="6"/>
    </row>
    <row r="377" spans="1:247">
      <c r="A377" s="45">
        <f t="shared" si="15"/>
        <v>367</v>
      </c>
      <c r="B377" s="107" t="s">
        <v>343</v>
      </c>
      <c r="C377" s="19"/>
      <c r="D377" s="45">
        <v>2008</v>
      </c>
      <c r="E377" s="45" t="s">
        <v>533</v>
      </c>
      <c r="F377" s="45">
        <v>1</v>
      </c>
      <c r="G377" s="126">
        <f t="shared" si="13"/>
        <v>7200000</v>
      </c>
      <c r="H377" s="28">
        <v>7200000</v>
      </c>
      <c r="I377" s="29">
        <f>H377-W377</f>
        <v>0</v>
      </c>
      <c r="J377" s="20">
        <v>1</v>
      </c>
      <c r="K377" s="22">
        <f>H377</f>
        <v>7200000</v>
      </c>
      <c r="L377" s="29">
        <f>I377</f>
        <v>0</v>
      </c>
      <c r="M377" s="30"/>
      <c r="N377" s="30"/>
      <c r="O377" s="30"/>
      <c r="P377" s="19"/>
      <c r="Q377" s="42"/>
      <c r="R377" s="19">
        <v>10</v>
      </c>
      <c r="S377" s="31">
        <f>100%/R377</f>
        <v>0.1</v>
      </c>
      <c r="T377" s="32">
        <f>H377/R377</f>
        <v>720000</v>
      </c>
      <c r="U377" s="19">
        <f>2018-D377</f>
        <v>10</v>
      </c>
      <c r="V377" s="19"/>
      <c r="W377" s="33">
        <f>T377*U377</f>
        <v>7200000</v>
      </c>
      <c r="X377" s="26">
        <f>IF(I377&lt;0,0,I377)</f>
        <v>0</v>
      </c>
    </row>
    <row r="378" spans="1:247">
      <c r="A378" s="45">
        <f t="shared" si="15"/>
        <v>368</v>
      </c>
      <c r="B378" s="107" t="s">
        <v>344</v>
      </c>
      <c r="C378" s="19"/>
      <c r="D378" s="45">
        <v>2009</v>
      </c>
      <c r="E378" s="45" t="s">
        <v>533</v>
      </c>
      <c r="F378" s="45">
        <v>1</v>
      </c>
      <c r="G378" s="126">
        <f t="shared" si="13"/>
        <v>6500000</v>
      </c>
      <c r="H378" s="35">
        <v>6500000</v>
      </c>
      <c r="I378" s="29">
        <f>H378-W378</f>
        <v>650000</v>
      </c>
      <c r="J378" s="20">
        <v>1</v>
      </c>
      <c r="K378" s="22">
        <f>H378</f>
        <v>6500000</v>
      </c>
      <c r="L378" s="29">
        <f>I378</f>
        <v>650000</v>
      </c>
      <c r="M378" s="30"/>
      <c r="N378" s="30"/>
      <c r="O378" s="30"/>
      <c r="P378" s="19"/>
      <c r="Q378" s="42"/>
      <c r="R378" s="19">
        <v>10</v>
      </c>
      <c r="S378" s="31">
        <f>100%/R378</f>
        <v>0.1</v>
      </c>
      <c r="T378" s="32">
        <f>H378/R378</f>
        <v>650000</v>
      </c>
      <c r="U378" s="19">
        <f>2018-D378</f>
        <v>9</v>
      </c>
      <c r="V378" s="19"/>
      <c r="W378" s="33">
        <f>T378*U378</f>
        <v>5850000</v>
      </c>
      <c r="X378" s="26">
        <f>IF(I378&lt;0,0,I378)</f>
        <v>650000</v>
      </c>
    </row>
    <row r="379" spans="1:247">
      <c r="A379" s="45">
        <f t="shared" si="15"/>
        <v>369</v>
      </c>
      <c r="B379" s="107" t="s">
        <v>345</v>
      </c>
      <c r="C379" s="19"/>
      <c r="D379" s="45">
        <v>2010</v>
      </c>
      <c r="E379" s="45" t="s">
        <v>533</v>
      </c>
      <c r="F379" s="45">
        <v>4</v>
      </c>
      <c r="G379" s="126">
        <f t="shared" si="13"/>
        <v>7400000</v>
      </c>
      <c r="H379" s="35">
        <v>29600000</v>
      </c>
      <c r="I379" s="29">
        <f>H379-W379</f>
        <v>0</v>
      </c>
      <c r="J379" s="20">
        <v>1</v>
      </c>
      <c r="K379" s="40">
        <v>7400000</v>
      </c>
      <c r="L379" s="29">
        <f>I379</f>
        <v>0</v>
      </c>
      <c r="M379" s="30"/>
      <c r="N379" s="30"/>
      <c r="O379" s="30"/>
      <c r="P379" s="30"/>
      <c r="Q379" s="42"/>
      <c r="R379" s="19">
        <v>8</v>
      </c>
      <c r="S379" s="31">
        <f>100%/R379</f>
        <v>0.125</v>
      </c>
      <c r="T379" s="32">
        <f>H379/R379</f>
        <v>3700000</v>
      </c>
      <c r="U379" s="19">
        <f>2018-D379</f>
        <v>8</v>
      </c>
      <c r="V379" s="19"/>
      <c r="W379" s="33">
        <f>T379*U379</f>
        <v>29600000</v>
      </c>
      <c r="X379" s="26">
        <f>IF(I379&lt;0,0,I379)</f>
        <v>0</v>
      </c>
    </row>
    <row r="380" spans="1:247">
      <c r="A380" s="45">
        <f t="shared" si="15"/>
        <v>370</v>
      </c>
      <c r="B380" s="107" t="s">
        <v>346</v>
      </c>
      <c r="C380" s="19"/>
      <c r="D380" s="45">
        <v>2010</v>
      </c>
      <c r="E380" s="45" t="s">
        <v>533</v>
      </c>
      <c r="F380" s="45">
        <v>4</v>
      </c>
      <c r="G380" s="126">
        <f t="shared" si="13"/>
        <v>12500000</v>
      </c>
      <c r="H380" s="36">
        <v>50000000</v>
      </c>
      <c r="I380" s="29">
        <f>H380-W380</f>
        <v>10000000</v>
      </c>
      <c r="J380" s="20">
        <v>1</v>
      </c>
      <c r="K380" s="40">
        <v>12500000</v>
      </c>
      <c r="L380" s="29">
        <f>I380</f>
        <v>10000000</v>
      </c>
      <c r="M380" s="30"/>
      <c r="N380" s="30"/>
      <c r="O380" s="30"/>
      <c r="P380" s="30"/>
      <c r="Q380" s="42"/>
      <c r="R380" s="19">
        <v>10</v>
      </c>
      <c r="S380" s="31">
        <f>100%/R380</f>
        <v>0.1</v>
      </c>
      <c r="T380" s="32">
        <f>H380/R380</f>
        <v>5000000</v>
      </c>
      <c r="U380" s="19">
        <f>2018-D380</f>
        <v>8</v>
      </c>
      <c r="V380" s="19"/>
      <c r="W380" s="33">
        <f>T380*U380</f>
        <v>40000000</v>
      </c>
      <c r="X380" s="26">
        <f>IF(I380&lt;0,0,I380)</f>
        <v>10000000</v>
      </c>
    </row>
    <row r="381" spans="1:247">
      <c r="A381" s="45">
        <f t="shared" si="15"/>
        <v>371</v>
      </c>
      <c r="B381" s="107" t="s">
        <v>347</v>
      </c>
      <c r="C381" s="68" t="s">
        <v>548</v>
      </c>
      <c r="D381" s="45">
        <v>2017</v>
      </c>
      <c r="E381" s="45" t="s">
        <v>533</v>
      </c>
      <c r="F381" s="45">
        <v>1</v>
      </c>
      <c r="G381" s="126">
        <f t="shared" si="13"/>
        <v>149400000</v>
      </c>
      <c r="H381" s="36">
        <v>149400000</v>
      </c>
      <c r="I381" s="29">
        <f>H381-W381</f>
        <v>130725000</v>
      </c>
      <c r="J381" s="20">
        <v>1</v>
      </c>
      <c r="K381" s="36">
        <v>149400000</v>
      </c>
      <c r="L381" s="29">
        <f>I381</f>
        <v>130725000</v>
      </c>
      <c r="M381" s="30"/>
      <c r="N381" s="30"/>
      <c r="O381" s="30"/>
      <c r="P381" s="19"/>
      <c r="Q381" s="42"/>
      <c r="R381" s="19">
        <v>8</v>
      </c>
      <c r="S381" s="31">
        <f>100%/R381</f>
        <v>0.125</v>
      </c>
      <c r="T381" s="32">
        <f>H381/R381</f>
        <v>18675000</v>
      </c>
      <c r="U381" s="19">
        <f>2018-D381</f>
        <v>1</v>
      </c>
      <c r="V381" s="19"/>
      <c r="W381" s="33">
        <f>T381*U381</f>
        <v>18675000</v>
      </c>
      <c r="X381" s="26"/>
    </row>
    <row r="382" spans="1:247">
      <c r="A382" s="45">
        <f t="shared" si="15"/>
        <v>372</v>
      </c>
      <c r="B382" s="107" t="s">
        <v>348</v>
      </c>
      <c r="C382" s="19"/>
      <c r="D382" s="45">
        <v>2010</v>
      </c>
      <c r="E382" s="45" t="s">
        <v>533</v>
      </c>
      <c r="F382" s="45">
        <v>4</v>
      </c>
      <c r="G382" s="126">
        <f t="shared" si="13"/>
        <v>9800000</v>
      </c>
      <c r="H382" s="28">
        <v>39200000</v>
      </c>
      <c r="I382" s="29">
        <f>H382-W382</f>
        <v>7840000</v>
      </c>
      <c r="J382" s="20">
        <v>1</v>
      </c>
      <c r="K382" s="40">
        <v>9800000</v>
      </c>
      <c r="L382" s="29">
        <f>I382</f>
        <v>7840000</v>
      </c>
      <c r="M382" s="30"/>
      <c r="N382" s="30"/>
      <c r="O382" s="30"/>
      <c r="P382" s="19"/>
      <c r="Q382" s="42"/>
      <c r="R382" s="19">
        <v>10</v>
      </c>
      <c r="S382" s="31">
        <f>100%/R382</f>
        <v>0.1</v>
      </c>
      <c r="T382" s="32">
        <f>H382/R382</f>
        <v>3920000</v>
      </c>
      <c r="U382" s="19">
        <f>2018-D382</f>
        <v>8</v>
      </c>
      <c r="V382" s="19"/>
      <c r="W382" s="33">
        <f>T382*U382</f>
        <v>31360000</v>
      </c>
      <c r="X382" s="26">
        <f>IF(I382&lt;0,0,I382)</f>
        <v>7840000</v>
      </c>
    </row>
    <row r="383" spans="1:247">
      <c r="A383" s="45">
        <f t="shared" si="15"/>
        <v>373</v>
      </c>
      <c r="B383" s="107" t="s">
        <v>349</v>
      </c>
      <c r="C383" s="19"/>
      <c r="D383" s="45">
        <v>2013</v>
      </c>
      <c r="E383" s="45" t="s">
        <v>533</v>
      </c>
      <c r="F383" s="45">
        <v>1</v>
      </c>
      <c r="G383" s="126">
        <f t="shared" si="13"/>
        <v>16000000</v>
      </c>
      <c r="H383" s="36">
        <v>16000000</v>
      </c>
      <c r="I383" s="29">
        <f>H383-W383</f>
        <v>8000000</v>
      </c>
      <c r="J383" s="20">
        <v>1</v>
      </c>
      <c r="K383" s="40">
        <v>16000000</v>
      </c>
      <c r="L383" s="29">
        <f>I383</f>
        <v>8000000</v>
      </c>
      <c r="M383" s="30"/>
      <c r="N383" s="30"/>
      <c r="O383" s="30"/>
      <c r="P383" s="30"/>
      <c r="Q383" s="42"/>
      <c r="R383" s="19">
        <v>10</v>
      </c>
      <c r="S383" s="31">
        <f>100%/R383</f>
        <v>0.1</v>
      </c>
      <c r="T383" s="32">
        <f>H383/R383</f>
        <v>1600000</v>
      </c>
      <c r="U383" s="19">
        <f>2018-D383</f>
        <v>5</v>
      </c>
      <c r="V383" s="19"/>
      <c r="W383" s="33">
        <f>T383*U383</f>
        <v>8000000</v>
      </c>
      <c r="X383" s="26">
        <f>IF(I383&lt;0,0,I383)</f>
        <v>8000000</v>
      </c>
    </row>
    <row r="384" spans="1:247" ht="15" customHeight="1">
      <c r="A384" s="45">
        <f t="shared" si="15"/>
        <v>374</v>
      </c>
      <c r="B384" s="74" t="s">
        <v>350</v>
      </c>
      <c r="C384" s="75"/>
      <c r="D384" s="45">
        <v>2014</v>
      </c>
      <c r="E384" s="45" t="s">
        <v>533</v>
      </c>
      <c r="F384" s="75">
        <v>1</v>
      </c>
      <c r="G384" s="126">
        <f t="shared" si="13"/>
        <v>35000000</v>
      </c>
      <c r="H384" s="58">
        <v>35000000</v>
      </c>
      <c r="I384" s="29">
        <f>H384-W384</f>
        <v>17500000</v>
      </c>
      <c r="J384" s="57">
        <v>1</v>
      </c>
      <c r="K384" s="71">
        <v>35000000</v>
      </c>
      <c r="L384" s="29">
        <f>I384</f>
        <v>17500000</v>
      </c>
      <c r="M384" s="72"/>
      <c r="N384" s="22"/>
      <c r="O384" s="73"/>
      <c r="P384" s="20"/>
      <c r="Q384" s="18"/>
      <c r="R384" s="20">
        <v>8</v>
      </c>
      <c r="S384" s="31">
        <f>100%/R384</f>
        <v>0.125</v>
      </c>
      <c r="T384" s="32">
        <f>H384/R384</f>
        <v>4375000</v>
      </c>
      <c r="U384" s="19">
        <f>2018-D384</f>
        <v>4</v>
      </c>
      <c r="V384" s="19"/>
      <c r="W384" s="33">
        <f>T384*U384</f>
        <v>17500000</v>
      </c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  <c r="AM384" s="59"/>
      <c r="AN384" s="59"/>
      <c r="AO384" s="59"/>
      <c r="AP384" s="59"/>
      <c r="AQ384" s="59"/>
      <c r="AR384" s="59"/>
      <c r="AS384" s="59"/>
      <c r="AT384" s="59"/>
      <c r="AU384" s="59"/>
      <c r="AV384" s="59"/>
      <c r="AW384" s="59"/>
      <c r="AX384" s="59"/>
      <c r="AY384" s="59"/>
      <c r="AZ384" s="59"/>
      <c r="BA384" s="59"/>
      <c r="BB384" s="59"/>
      <c r="BC384" s="59"/>
      <c r="BD384" s="59"/>
      <c r="BE384" s="59"/>
      <c r="BF384" s="59"/>
      <c r="BG384" s="59"/>
      <c r="BH384" s="59"/>
      <c r="BI384" s="59"/>
      <c r="BJ384" s="59"/>
      <c r="BK384" s="59"/>
      <c r="BL384" s="59"/>
      <c r="BM384" s="59"/>
      <c r="BN384" s="59"/>
      <c r="BO384" s="59"/>
      <c r="BP384" s="59"/>
      <c r="BQ384" s="59"/>
      <c r="BR384" s="59"/>
      <c r="BS384" s="59"/>
      <c r="BT384" s="59"/>
      <c r="BU384" s="59"/>
      <c r="BV384" s="59"/>
      <c r="BW384" s="59"/>
      <c r="BX384" s="59"/>
      <c r="BY384" s="59"/>
      <c r="BZ384" s="59"/>
      <c r="CA384" s="59"/>
      <c r="CB384" s="59"/>
      <c r="CC384" s="59"/>
      <c r="CD384" s="59"/>
      <c r="CE384" s="59"/>
      <c r="CF384" s="59"/>
      <c r="CG384" s="59"/>
      <c r="CH384" s="59"/>
      <c r="CI384" s="59"/>
      <c r="CJ384" s="59"/>
      <c r="CK384" s="59"/>
      <c r="CL384" s="59"/>
      <c r="CM384" s="59"/>
      <c r="CN384" s="59"/>
      <c r="CO384" s="59"/>
      <c r="CP384" s="59"/>
      <c r="CQ384" s="59"/>
      <c r="CR384" s="59"/>
      <c r="CS384" s="59"/>
      <c r="CT384" s="59"/>
      <c r="CU384" s="59"/>
      <c r="CV384" s="59"/>
      <c r="CW384" s="59"/>
      <c r="CX384" s="59"/>
      <c r="CY384" s="59"/>
      <c r="CZ384" s="59"/>
      <c r="DA384" s="59"/>
      <c r="DB384" s="59"/>
      <c r="DC384" s="59"/>
      <c r="DD384" s="59"/>
      <c r="DE384" s="59"/>
      <c r="DF384" s="59"/>
      <c r="DG384" s="59"/>
      <c r="DH384" s="59"/>
      <c r="DI384" s="59"/>
      <c r="DJ384" s="59"/>
      <c r="DK384" s="59"/>
      <c r="DL384" s="59"/>
      <c r="DM384" s="59"/>
      <c r="DN384" s="59"/>
      <c r="DO384" s="59"/>
      <c r="DP384" s="59"/>
      <c r="DQ384" s="59"/>
      <c r="DR384" s="59"/>
      <c r="DS384" s="59"/>
      <c r="DT384" s="59"/>
      <c r="DU384" s="59"/>
      <c r="DV384" s="59"/>
      <c r="DW384" s="59"/>
      <c r="DX384" s="59"/>
      <c r="DY384" s="59"/>
      <c r="DZ384" s="59"/>
      <c r="EA384" s="59"/>
      <c r="EB384" s="59"/>
      <c r="EC384" s="59"/>
      <c r="ED384" s="59"/>
      <c r="EE384" s="59"/>
      <c r="EF384" s="59"/>
      <c r="EG384" s="59"/>
      <c r="EH384" s="59"/>
      <c r="EI384" s="59"/>
      <c r="EJ384" s="59"/>
      <c r="EK384" s="59"/>
      <c r="EL384" s="59"/>
      <c r="EM384" s="59"/>
      <c r="EN384" s="59"/>
      <c r="EO384" s="59"/>
      <c r="EP384" s="59"/>
      <c r="EQ384" s="59"/>
      <c r="ER384" s="59"/>
      <c r="ES384" s="59"/>
      <c r="ET384" s="59"/>
      <c r="EU384" s="59"/>
      <c r="EV384" s="59"/>
      <c r="EW384" s="59"/>
      <c r="EX384" s="59"/>
      <c r="EY384" s="59"/>
      <c r="EZ384" s="59"/>
      <c r="FA384" s="59"/>
      <c r="FB384" s="59"/>
      <c r="FC384" s="59"/>
      <c r="FD384" s="59"/>
      <c r="FE384" s="59"/>
      <c r="FF384" s="59"/>
      <c r="FG384" s="59"/>
      <c r="FH384" s="59"/>
      <c r="FI384" s="59"/>
      <c r="FJ384" s="59"/>
      <c r="FK384" s="59"/>
      <c r="FL384" s="59"/>
      <c r="FM384" s="59"/>
      <c r="FN384" s="59"/>
      <c r="FO384" s="59"/>
      <c r="FP384" s="59"/>
      <c r="FQ384" s="59"/>
      <c r="FR384" s="59"/>
      <c r="FS384" s="59"/>
      <c r="FT384" s="59"/>
      <c r="FU384" s="59"/>
      <c r="FV384" s="59"/>
      <c r="FW384" s="59"/>
      <c r="FX384" s="59"/>
      <c r="FY384" s="59"/>
      <c r="FZ384" s="59"/>
      <c r="GA384" s="59"/>
      <c r="GB384" s="59"/>
      <c r="GC384" s="59"/>
      <c r="GD384" s="59"/>
      <c r="GE384" s="59"/>
      <c r="GF384" s="59"/>
      <c r="GG384" s="59"/>
      <c r="GH384" s="59"/>
      <c r="GI384" s="59"/>
      <c r="GJ384" s="59"/>
      <c r="GK384" s="59"/>
      <c r="GL384" s="59"/>
      <c r="GM384" s="59"/>
      <c r="GN384" s="59"/>
      <c r="GO384" s="59"/>
      <c r="GP384" s="59"/>
      <c r="GQ384" s="59"/>
      <c r="GR384" s="59"/>
      <c r="GS384" s="59"/>
      <c r="GT384" s="59"/>
      <c r="GU384" s="59"/>
      <c r="GV384" s="59"/>
      <c r="GW384" s="59"/>
      <c r="GX384" s="59"/>
      <c r="GY384" s="59"/>
      <c r="GZ384" s="59"/>
      <c r="HA384" s="59"/>
      <c r="HB384" s="59"/>
      <c r="HC384" s="59"/>
      <c r="HD384" s="59"/>
      <c r="HE384" s="59"/>
      <c r="HF384" s="59"/>
      <c r="HG384" s="59"/>
      <c r="HH384" s="59"/>
      <c r="HI384" s="59"/>
      <c r="HJ384" s="59"/>
      <c r="HK384" s="59"/>
      <c r="HL384" s="59"/>
      <c r="HM384" s="59"/>
      <c r="HN384" s="59"/>
      <c r="HO384" s="59"/>
      <c r="HP384" s="59"/>
      <c r="HQ384" s="59"/>
      <c r="HR384" s="59"/>
      <c r="HS384" s="59"/>
      <c r="HT384" s="59"/>
      <c r="HU384" s="59"/>
      <c r="HV384" s="59"/>
      <c r="HW384" s="59"/>
      <c r="HX384" s="59"/>
      <c r="HY384" s="59"/>
      <c r="HZ384" s="59"/>
      <c r="IA384" s="59"/>
      <c r="IB384" s="59"/>
      <c r="IC384" s="59"/>
      <c r="ID384" s="59"/>
      <c r="IE384" s="59"/>
      <c r="IF384" s="59"/>
      <c r="IG384" s="59"/>
      <c r="IH384" s="59"/>
      <c r="II384" s="59"/>
      <c r="IJ384" s="59"/>
      <c r="IK384" s="59"/>
      <c r="IL384" s="59"/>
      <c r="IM384" s="59"/>
    </row>
    <row r="385" spans="1:247" ht="31.5">
      <c r="A385" s="45">
        <f t="shared" si="15"/>
        <v>375</v>
      </c>
      <c r="B385" s="107" t="s">
        <v>351</v>
      </c>
      <c r="C385" s="39"/>
      <c r="D385" s="45">
        <v>1994</v>
      </c>
      <c r="E385" s="45" t="s">
        <v>533</v>
      </c>
      <c r="F385" s="45">
        <v>1</v>
      </c>
      <c r="G385" s="126">
        <f t="shared" si="13"/>
        <v>9500000</v>
      </c>
      <c r="H385" s="28">
        <v>9500000</v>
      </c>
      <c r="I385" s="29">
        <v>0</v>
      </c>
      <c r="J385" s="20">
        <v>1</v>
      </c>
      <c r="K385" s="40">
        <v>9500000</v>
      </c>
      <c r="L385" s="29">
        <f>I385</f>
        <v>0</v>
      </c>
      <c r="M385" s="30"/>
      <c r="N385" s="30"/>
      <c r="O385" s="30"/>
      <c r="P385" s="19"/>
      <c r="Q385" s="42"/>
      <c r="R385" s="19">
        <v>8</v>
      </c>
      <c r="S385" s="31">
        <f>100%/R385</f>
        <v>0.125</v>
      </c>
      <c r="T385" s="32">
        <f>H385/R385</f>
        <v>1187500</v>
      </c>
      <c r="U385" s="19">
        <f>2018-D385</f>
        <v>24</v>
      </c>
      <c r="V385" s="19"/>
      <c r="W385" s="33">
        <f>T385*U385</f>
        <v>28500000</v>
      </c>
      <c r="X385" s="26">
        <f>IF(I385&lt;0,0,I385)</f>
        <v>0</v>
      </c>
    </row>
    <row r="386" spans="1:247" ht="31.5">
      <c r="A386" s="45">
        <f t="shared" si="15"/>
        <v>376</v>
      </c>
      <c r="B386" s="107" t="s">
        <v>352</v>
      </c>
      <c r="C386" s="19"/>
      <c r="D386" s="45">
        <v>1999</v>
      </c>
      <c r="E386" s="45" t="s">
        <v>533</v>
      </c>
      <c r="F386" s="45">
        <v>2</v>
      </c>
      <c r="G386" s="126">
        <f t="shared" si="13"/>
        <v>7000000</v>
      </c>
      <c r="H386" s="28">
        <v>14000000</v>
      </c>
      <c r="I386" s="29">
        <v>0</v>
      </c>
      <c r="J386" s="20">
        <v>1</v>
      </c>
      <c r="K386" s="40">
        <v>7000000</v>
      </c>
      <c r="L386" s="29">
        <f>I386</f>
        <v>0</v>
      </c>
      <c r="M386" s="30"/>
      <c r="N386" s="30"/>
      <c r="O386" s="30"/>
      <c r="P386" s="19"/>
      <c r="Q386" s="42"/>
      <c r="R386" s="19">
        <v>10</v>
      </c>
      <c r="S386" s="31">
        <f>100%/R386</f>
        <v>0.1</v>
      </c>
      <c r="T386" s="32">
        <f>H386/R386</f>
        <v>1400000</v>
      </c>
      <c r="U386" s="19">
        <f>2018-D386</f>
        <v>19</v>
      </c>
      <c r="V386" s="19"/>
      <c r="W386" s="33">
        <f>T386*U386</f>
        <v>26600000</v>
      </c>
      <c r="X386" s="26">
        <f>IF(I386&lt;0,0,I386)</f>
        <v>0</v>
      </c>
    </row>
    <row r="387" spans="1:247" ht="18" customHeight="1">
      <c r="A387" s="45">
        <f t="shared" si="15"/>
        <v>377</v>
      </c>
      <c r="B387" s="107" t="s">
        <v>353</v>
      </c>
      <c r="C387" s="45"/>
      <c r="D387" s="45">
        <v>2016</v>
      </c>
      <c r="E387" s="45" t="s">
        <v>533</v>
      </c>
      <c r="F387" s="45">
        <v>1</v>
      </c>
      <c r="G387" s="126">
        <f t="shared" si="13"/>
        <v>17266000</v>
      </c>
      <c r="H387" s="28">
        <v>17266000</v>
      </c>
      <c r="I387" s="29">
        <f>H387-W387</f>
        <v>12949500</v>
      </c>
      <c r="J387" s="20">
        <v>1</v>
      </c>
      <c r="K387" s="40">
        <f>H387</f>
        <v>17266000</v>
      </c>
      <c r="L387" s="29">
        <f>I387</f>
        <v>12949500</v>
      </c>
      <c r="M387" s="30"/>
      <c r="N387" s="30"/>
      <c r="O387" s="30"/>
      <c r="P387" s="19"/>
      <c r="Q387" s="42"/>
      <c r="R387" s="19">
        <v>8</v>
      </c>
      <c r="S387" s="31">
        <f>100%/R387</f>
        <v>0.125</v>
      </c>
      <c r="T387" s="32">
        <f>H387/R387</f>
        <v>2158250</v>
      </c>
      <c r="U387" s="19">
        <f>2018-D387</f>
        <v>2</v>
      </c>
      <c r="V387" s="19"/>
      <c r="W387" s="33">
        <f>T387*U387</f>
        <v>4316500</v>
      </c>
      <c r="X387" s="26"/>
    </row>
    <row r="388" spans="1:247" ht="18" customHeight="1">
      <c r="A388" s="45">
        <f t="shared" si="15"/>
        <v>378</v>
      </c>
      <c r="B388" s="74" t="s">
        <v>354</v>
      </c>
      <c r="C388" s="57"/>
      <c r="D388" s="45">
        <v>2014</v>
      </c>
      <c r="E388" s="45" t="s">
        <v>533</v>
      </c>
      <c r="F388" s="75">
        <v>4</v>
      </c>
      <c r="G388" s="126">
        <f t="shared" si="13"/>
        <v>16000000</v>
      </c>
      <c r="H388" s="58">
        <v>64000000</v>
      </c>
      <c r="I388" s="29">
        <f>H388-W388</f>
        <v>32000000</v>
      </c>
      <c r="J388" s="57">
        <v>4</v>
      </c>
      <c r="K388" s="71">
        <v>64000000</v>
      </c>
      <c r="L388" s="29">
        <f>I388</f>
        <v>32000000</v>
      </c>
      <c r="M388" s="18"/>
      <c r="N388" s="18"/>
      <c r="O388" s="18"/>
      <c r="P388" s="20"/>
      <c r="Q388" s="18"/>
      <c r="R388" s="20">
        <v>8</v>
      </c>
      <c r="S388" s="31">
        <f>100%/R388</f>
        <v>0.125</v>
      </c>
      <c r="T388" s="32">
        <f>H388/R388</f>
        <v>8000000</v>
      </c>
      <c r="U388" s="19">
        <f>2018-D388</f>
        <v>4</v>
      </c>
      <c r="V388" s="19"/>
      <c r="W388" s="33">
        <f>T388*U388</f>
        <v>32000000</v>
      </c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  <c r="AM388" s="59"/>
      <c r="AN388" s="59"/>
      <c r="AO388" s="59"/>
      <c r="AP388" s="59"/>
      <c r="AQ388" s="59"/>
      <c r="AR388" s="59"/>
      <c r="AS388" s="59"/>
      <c r="AT388" s="59"/>
      <c r="AU388" s="59"/>
      <c r="AV388" s="59"/>
      <c r="AW388" s="59"/>
      <c r="AX388" s="59"/>
      <c r="AY388" s="59"/>
      <c r="AZ388" s="59"/>
      <c r="BA388" s="59"/>
      <c r="BB388" s="59"/>
      <c r="BC388" s="59"/>
      <c r="BD388" s="59"/>
      <c r="BE388" s="59"/>
      <c r="BF388" s="59"/>
      <c r="BG388" s="59"/>
      <c r="BH388" s="59"/>
      <c r="BI388" s="59"/>
      <c r="BJ388" s="59"/>
      <c r="BK388" s="59"/>
      <c r="BL388" s="59"/>
      <c r="BM388" s="59"/>
      <c r="BN388" s="59"/>
      <c r="BO388" s="59"/>
      <c r="BP388" s="59"/>
      <c r="BQ388" s="59"/>
      <c r="BR388" s="59"/>
      <c r="BS388" s="59"/>
      <c r="BT388" s="59"/>
      <c r="BU388" s="59"/>
      <c r="BV388" s="59"/>
      <c r="BW388" s="59"/>
      <c r="BX388" s="59"/>
      <c r="BY388" s="59"/>
      <c r="BZ388" s="59"/>
      <c r="CA388" s="59"/>
      <c r="CB388" s="59"/>
      <c r="CC388" s="59"/>
      <c r="CD388" s="59"/>
      <c r="CE388" s="59"/>
      <c r="CF388" s="59"/>
      <c r="CG388" s="59"/>
      <c r="CH388" s="59"/>
      <c r="CI388" s="59"/>
      <c r="CJ388" s="59"/>
      <c r="CK388" s="59"/>
      <c r="CL388" s="59"/>
      <c r="CM388" s="59"/>
      <c r="CN388" s="59"/>
      <c r="CO388" s="59"/>
      <c r="CP388" s="59"/>
      <c r="CQ388" s="59"/>
      <c r="CR388" s="59"/>
      <c r="CS388" s="59"/>
      <c r="CT388" s="59"/>
      <c r="CU388" s="59"/>
      <c r="CV388" s="59"/>
      <c r="CW388" s="59"/>
      <c r="CX388" s="59"/>
      <c r="CY388" s="59"/>
      <c r="CZ388" s="59"/>
      <c r="DA388" s="59"/>
      <c r="DB388" s="59"/>
      <c r="DC388" s="59"/>
      <c r="DD388" s="59"/>
      <c r="DE388" s="59"/>
      <c r="DF388" s="59"/>
      <c r="DG388" s="59"/>
      <c r="DH388" s="59"/>
      <c r="DI388" s="59"/>
      <c r="DJ388" s="59"/>
      <c r="DK388" s="59"/>
      <c r="DL388" s="59"/>
      <c r="DM388" s="59"/>
      <c r="DN388" s="59"/>
      <c r="DO388" s="59"/>
      <c r="DP388" s="59"/>
      <c r="DQ388" s="59"/>
      <c r="DR388" s="59"/>
      <c r="DS388" s="59"/>
      <c r="DT388" s="59"/>
      <c r="DU388" s="59"/>
      <c r="DV388" s="59"/>
      <c r="DW388" s="59"/>
      <c r="DX388" s="59"/>
      <c r="DY388" s="59"/>
      <c r="DZ388" s="59"/>
      <c r="EA388" s="59"/>
      <c r="EB388" s="59"/>
      <c r="EC388" s="59"/>
      <c r="ED388" s="59"/>
      <c r="EE388" s="59"/>
      <c r="EF388" s="59"/>
      <c r="EG388" s="59"/>
      <c r="EH388" s="59"/>
      <c r="EI388" s="59"/>
      <c r="EJ388" s="59"/>
      <c r="EK388" s="59"/>
      <c r="EL388" s="59"/>
      <c r="EM388" s="59"/>
      <c r="EN388" s="59"/>
      <c r="EO388" s="59"/>
      <c r="EP388" s="59"/>
      <c r="EQ388" s="59"/>
      <c r="ER388" s="59"/>
      <c r="ES388" s="59"/>
      <c r="ET388" s="59"/>
      <c r="EU388" s="59"/>
      <c r="EV388" s="59"/>
      <c r="EW388" s="59"/>
      <c r="EX388" s="59"/>
      <c r="EY388" s="59"/>
      <c r="EZ388" s="59"/>
      <c r="FA388" s="59"/>
      <c r="FB388" s="59"/>
      <c r="FC388" s="59"/>
      <c r="FD388" s="59"/>
      <c r="FE388" s="59"/>
      <c r="FF388" s="59"/>
      <c r="FG388" s="59"/>
      <c r="FH388" s="59"/>
      <c r="FI388" s="59"/>
      <c r="FJ388" s="59"/>
      <c r="FK388" s="59"/>
      <c r="FL388" s="59"/>
      <c r="FM388" s="59"/>
      <c r="FN388" s="59"/>
      <c r="FO388" s="59"/>
      <c r="FP388" s="59"/>
      <c r="FQ388" s="59"/>
      <c r="FR388" s="59"/>
      <c r="FS388" s="59"/>
      <c r="FT388" s="59"/>
      <c r="FU388" s="59"/>
      <c r="FV388" s="59"/>
      <c r="FW388" s="59"/>
      <c r="FX388" s="59"/>
      <c r="FY388" s="59"/>
      <c r="FZ388" s="59"/>
      <c r="GA388" s="59"/>
      <c r="GB388" s="59"/>
      <c r="GC388" s="59"/>
      <c r="GD388" s="59"/>
      <c r="GE388" s="59"/>
      <c r="GF388" s="59"/>
      <c r="GG388" s="59"/>
      <c r="GH388" s="59"/>
      <c r="GI388" s="59"/>
      <c r="GJ388" s="59"/>
      <c r="GK388" s="59"/>
      <c r="GL388" s="59"/>
      <c r="GM388" s="59"/>
      <c r="GN388" s="59"/>
      <c r="GO388" s="59"/>
      <c r="GP388" s="59"/>
      <c r="GQ388" s="59"/>
      <c r="GR388" s="59"/>
      <c r="GS388" s="59"/>
      <c r="GT388" s="59"/>
      <c r="GU388" s="59"/>
      <c r="GV388" s="59"/>
      <c r="GW388" s="59"/>
      <c r="GX388" s="59"/>
      <c r="GY388" s="59"/>
      <c r="GZ388" s="59"/>
      <c r="HA388" s="59"/>
      <c r="HB388" s="59"/>
      <c r="HC388" s="59"/>
      <c r="HD388" s="59"/>
      <c r="HE388" s="59"/>
      <c r="HF388" s="59"/>
      <c r="HG388" s="59"/>
      <c r="HH388" s="59"/>
      <c r="HI388" s="59"/>
      <c r="HJ388" s="59"/>
      <c r="HK388" s="59"/>
      <c r="HL388" s="59"/>
      <c r="HM388" s="59"/>
      <c r="HN388" s="59"/>
      <c r="HO388" s="59"/>
      <c r="HP388" s="59"/>
      <c r="HQ388" s="59"/>
      <c r="HR388" s="59"/>
      <c r="HS388" s="59"/>
      <c r="HT388" s="59"/>
      <c r="HU388" s="59"/>
      <c r="HV388" s="59"/>
      <c r="HW388" s="59"/>
      <c r="HX388" s="59"/>
      <c r="HY388" s="59"/>
      <c r="HZ388" s="59"/>
      <c r="IA388" s="59"/>
      <c r="IB388" s="59"/>
      <c r="IC388" s="59"/>
      <c r="ID388" s="59"/>
      <c r="IE388" s="59"/>
      <c r="IF388" s="59"/>
      <c r="IG388" s="59"/>
      <c r="IH388" s="59"/>
      <c r="II388" s="59"/>
      <c r="IJ388" s="59"/>
      <c r="IK388" s="59"/>
      <c r="IL388" s="59"/>
      <c r="IM388" s="59"/>
    </row>
    <row r="389" spans="1:247" ht="31.5">
      <c r="A389" s="45">
        <f t="shared" si="15"/>
        <v>379</v>
      </c>
      <c r="B389" s="107" t="s">
        <v>355</v>
      </c>
      <c r="C389" s="19"/>
      <c r="D389" s="45">
        <v>1998</v>
      </c>
      <c r="E389" s="45" t="s">
        <v>533</v>
      </c>
      <c r="F389" s="45">
        <v>2</v>
      </c>
      <c r="G389" s="126">
        <f t="shared" si="13"/>
        <v>5000000</v>
      </c>
      <c r="H389" s="28">
        <v>10000000</v>
      </c>
      <c r="I389" s="29">
        <v>0</v>
      </c>
      <c r="J389" s="20">
        <v>1</v>
      </c>
      <c r="K389" s="40">
        <v>5000000</v>
      </c>
      <c r="L389" s="29">
        <f>I389</f>
        <v>0</v>
      </c>
      <c r="M389" s="30"/>
      <c r="N389" s="30"/>
      <c r="O389" s="30"/>
      <c r="P389" s="19"/>
      <c r="Q389" s="42"/>
      <c r="R389" s="19">
        <v>10</v>
      </c>
      <c r="S389" s="31">
        <f>100%/R389</f>
        <v>0.1</v>
      </c>
      <c r="T389" s="32">
        <f>H389/R389</f>
        <v>1000000</v>
      </c>
      <c r="U389" s="19">
        <f>2018-D389</f>
        <v>20</v>
      </c>
      <c r="V389" s="19"/>
      <c r="W389" s="33">
        <f>T389*U389</f>
        <v>20000000</v>
      </c>
      <c r="X389" s="26">
        <f>IF(I389&lt;0,0,I389)</f>
        <v>0</v>
      </c>
    </row>
    <row r="390" spans="1:247" ht="15" customHeight="1">
      <c r="A390" s="45">
        <f t="shared" si="15"/>
        <v>380</v>
      </c>
      <c r="B390" s="107" t="s">
        <v>356</v>
      </c>
      <c r="C390" s="19"/>
      <c r="D390" s="45">
        <v>1998</v>
      </c>
      <c r="E390" s="45" t="s">
        <v>533</v>
      </c>
      <c r="F390" s="45">
        <v>1</v>
      </c>
      <c r="G390" s="126">
        <f t="shared" si="13"/>
        <v>5000000</v>
      </c>
      <c r="H390" s="28">
        <v>5000000</v>
      </c>
      <c r="I390" s="29">
        <v>0</v>
      </c>
      <c r="J390" s="20">
        <v>1</v>
      </c>
      <c r="K390" s="40">
        <v>5000000</v>
      </c>
      <c r="L390" s="29">
        <f>I390</f>
        <v>0</v>
      </c>
      <c r="M390" s="30"/>
      <c r="N390" s="30"/>
      <c r="O390" s="30"/>
      <c r="P390" s="19"/>
      <c r="Q390" s="42"/>
      <c r="R390" s="19">
        <v>10</v>
      </c>
      <c r="S390" s="31">
        <f>100%/R390</f>
        <v>0.1</v>
      </c>
      <c r="T390" s="32">
        <f>H390/R390</f>
        <v>500000</v>
      </c>
      <c r="U390" s="19">
        <f>2018-D390</f>
        <v>20</v>
      </c>
      <c r="V390" s="19"/>
      <c r="W390" s="33">
        <f>T390*U390</f>
        <v>10000000</v>
      </c>
      <c r="X390" s="26">
        <f>IF(I390&lt;0,0,I390)</f>
        <v>0</v>
      </c>
    </row>
    <row r="391" spans="1:247" ht="15" customHeight="1">
      <c r="A391" s="45">
        <f t="shared" si="15"/>
        <v>381</v>
      </c>
      <c r="B391" s="107" t="s">
        <v>357</v>
      </c>
      <c r="C391" s="19"/>
      <c r="D391" s="45">
        <v>1998</v>
      </c>
      <c r="E391" s="45" t="s">
        <v>533</v>
      </c>
      <c r="F391" s="45">
        <v>1</v>
      </c>
      <c r="G391" s="126">
        <f t="shared" si="13"/>
        <v>5000000</v>
      </c>
      <c r="H391" s="28">
        <v>5000000</v>
      </c>
      <c r="I391" s="29">
        <v>0</v>
      </c>
      <c r="J391" s="20">
        <v>1</v>
      </c>
      <c r="K391" s="40">
        <v>5000000</v>
      </c>
      <c r="L391" s="29">
        <f>I391</f>
        <v>0</v>
      </c>
      <c r="M391" s="30"/>
      <c r="N391" s="30"/>
      <c r="O391" s="30"/>
      <c r="P391" s="19"/>
      <c r="Q391" s="42"/>
      <c r="R391" s="19">
        <v>10</v>
      </c>
      <c r="S391" s="31">
        <f>100%/R391</f>
        <v>0.1</v>
      </c>
      <c r="T391" s="32">
        <f>H391/R391</f>
        <v>500000</v>
      </c>
      <c r="U391" s="19">
        <f>2018-D391</f>
        <v>20</v>
      </c>
      <c r="V391" s="19"/>
      <c r="W391" s="33">
        <f>T391*U391</f>
        <v>10000000</v>
      </c>
      <c r="X391" s="26">
        <f>IF(I391&lt;0,0,I391)</f>
        <v>0</v>
      </c>
    </row>
    <row r="392" spans="1:247" ht="31.5">
      <c r="A392" s="45">
        <f t="shared" si="15"/>
        <v>382</v>
      </c>
      <c r="B392" s="107" t="s">
        <v>358</v>
      </c>
      <c r="C392" s="19"/>
      <c r="D392" s="45">
        <v>2010</v>
      </c>
      <c r="E392" s="45" t="s">
        <v>533</v>
      </c>
      <c r="F392" s="45">
        <v>2</v>
      </c>
      <c r="G392" s="126">
        <f t="shared" ref="G392:G455" si="16">+H392/F392</f>
        <v>9800000</v>
      </c>
      <c r="H392" s="36">
        <v>19600000</v>
      </c>
      <c r="I392" s="29">
        <f>H392-W392</f>
        <v>3920000</v>
      </c>
      <c r="J392" s="20">
        <v>1</v>
      </c>
      <c r="K392" s="40">
        <v>9800000</v>
      </c>
      <c r="L392" s="29">
        <f>I392</f>
        <v>3920000</v>
      </c>
      <c r="M392" s="30"/>
      <c r="N392" s="30"/>
      <c r="O392" s="30"/>
      <c r="P392" s="19"/>
      <c r="Q392" s="42"/>
      <c r="R392" s="19">
        <v>10</v>
      </c>
      <c r="S392" s="31">
        <f>100%/R392</f>
        <v>0.1</v>
      </c>
      <c r="T392" s="32">
        <f>H392/R392</f>
        <v>1960000</v>
      </c>
      <c r="U392" s="19">
        <f>2018-D392</f>
        <v>8</v>
      </c>
      <c r="V392" s="19"/>
      <c r="W392" s="33">
        <f>T392*U392</f>
        <v>15680000</v>
      </c>
      <c r="X392" s="26">
        <f>IF(I392&lt;0,0,I392)</f>
        <v>3920000</v>
      </c>
    </row>
    <row r="393" spans="1:247">
      <c r="A393" s="45">
        <f t="shared" si="15"/>
        <v>383</v>
      </c>
      <c r="B393" s="107" t="s">
        <v>359</v>
      </c>
      <c r="C393" s="19"/>
      <c r="D393" s="45">
        <v>2010</v>
      </c>
      <c r="E393" s="45" t="s">
        <v>533</v>
      </c>
      <c r="F393" s="45">
        <v>2</v>
      </c>
      <c r="G393" s="126">
        <f t="shared" si="16"/>
        <v>9800000</v>
      </c>
      <c r="H393" s="36">
        <v>19600000</v>
      </c>
      <c r="I393" s="29">
        <f>H393-W393</f>
        <v>3920000</v>
      </c>
      <c r="J393" s="20">
        <v>1</v>
      </c>
      <c r="K393" s="22">
        <f>H393</f>
        <v>19600000</v>
      </c>
      <c r="L393" s="29">
        <f>I393</f>
        <v>3920000</v>
      </c>
      <c r="M393" s="30"/>
      <c r="N393" s="30"/>
      <c r="O393" s="30"/>
      <c r="P393" s="30"/>
      <c r="Q393" s="42"/>
      <c r="R393" s="19">
        <v>10</v>
      </c>
      <c r="S393" s="31">
        <f>100%/R393</f>
        <v>0.1</v>
      </c>
      <c r="T393" s="32">
        <f>H393/R393</f>
        <v>1960000</v>
      </c>
      <c r="U393" s="19">
        <f>2018-D393</f>
        <v>8</v>
      </c>
      <c r="V393" s="19"/>
      <c r="W393" s="33">
        <f>T393*U393</f>
        <v>15680000</v>
      </c>
      <c r="X393" s="26">
        <f>IF(I393&lt;0,0,I393)</f>
        <v>3920000</v>
      </c>
    </row>
    <row r="394" spans="1:247" s="6" customFormat="1" ht="31.5">
      <c r="A394" s="45">
        <f t="shared" si="15"/>
        <v>384</v>
      </c>
      <c r="B394" s="107" t="s">
        <v>360</v>
      </c>
      <c r="C394" s="19"/>
      <c r="D394" s="45">
        <v>2009</v>
      </c>
      <c r="E394" s="45" t="s">
        <v>533</v>
      </c>
      <c r="F394" s="45">
        <v>1</v>
      </c>
      <c r="G394" s="126">
        <f t="shared" si="16"/>
        <v>7000000</v>
      </c>
      <c r="H394" s="35">
        <v>7000000</v>
      </c>
      <c r="I394" s="29">
        <f>H394-W394</f>
        <v>700000</v>
      </c>
      <c r="J394" s="20">
        <v>1</v>
      </c>
      <c r="K394" s="22">
        <f>H394</f>
        <v>7000000</v>
      </c>
      <c r="L394" s="29">
        <f>I394</f>
        <v>700000</v>
      </c>
      <c r="M394" s="30"/>
      <c r="N394" s="30"/>
      <c r="O394" s="30"/>
      <c r="P394" s="30"/>
      <c r="Q394" s="42"/>
      <c r="R394" s="19">
        <v>10</v>
      </c>
      <c r="S394" s="31">
        <f>100%/R394</f>
        <v>0.1</v>
      </c>
      <c r="T394" s="32">
        <f>H394/R394</f>
        <v>700000</v>
      </c>
      <c r="U394" s="19">
        <f>2018-D394</f>
        <v>9</v>
      </c>
      <c r="V394" s="19"/>
      <c r="W394" s="33">
        <f>T394*U394</f>
        <v>6300000</v>
      </c>
      <c r="X394" s="26">
        <f>IF(I394&lt;0,0,I394)</f>
        <v>700000</v>
      </c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  <c r="AX394" s="26"/>
      <c r="AY394" s="26"/>
      <c r="AZ394" s="26"/>
      <c r="BA394" s="26"/>
      <c r="BB394" s="26"/>
      <c r="BC394" s="26"/>
      <c r="BD394" s="26"/>
      <c r="BE394" s="26"/>
      <c r="BF394" s="26"/>
      <c r="BG394" s="26"/>
      <c r="BH394" s="26"/>
      <c r="BI394" s="26"/>
      <c r="BJ394" s="26"/>
      <c r="BK394" s="26"/>
      <c r="BL394" s="26"/>
      <c r="BM394" s="26"/>
      <c r="BN394" s="26"/>
      <c r="BO394" s="26"/>
      <c r="BP394" s="26"/>
      <c r="BQ394" s="26"/>
      <c r="BR394" s="26"/>
      <c r="BS394" s="26"/>
      <c r="BT394" s="26"/>
      <c r="BU394" s="26"/>
      <c r="BV394" s="26"/>
      <c r="BW394" s="26"/>
      <c r="BX394" s="26"/>
      <c r="BY394" s="26"/>
      <c r="BZ394" s="26"/>
      <c r="CA394" s="26"/>
      <c r="CB394" s="26"/>
      <c r="CC394" s="26"/>
      <c r="CD394" s="26"/>
      <c r="CE394" s="26"/>
      <c r="CF394" s="26"/>
      <c r="CG394" s="26"/>
      <c r="CH394" s="26"/>
      <c r="CI394" s="26"/>
      <c r="CJ394" s="26"/>
      <c r="CK394" s="26"/>
      <c r="CL394" s="26"/>
      <c r="CM394" s="26"/>
      <c r="CN394" s="26"/>
      <c r="CO394" s="26"/>
      <c r="CP394" s="26"/>
      <c r="CQ394" s="26"/>
      <c r="CR394" s="26"/>
      <c r="CS394" s="26"/>
      <c r="CT394" s="26"/>
      <c r="CU394" s="26"/>
      <c r="CV394" s="26"/>
      <c r="CW394" s="26"/>
      <c r="CX394" s="26"/>
      <c r="CY394" s="26"/>
      <c r="CZ394" s="26"/>
      <c r="DA394" s="26"/>
      <c r="DB394" s="26"/>
      <c r="DC394" s="26"/>
      <c r="DD394" s="26"/>
      <c r="DE394" s="26"/>
      <c r="DF394" s="26"/>
      <c r="DG394" s="26"/>
      <c r="DH394" s="26"/>
      <c r="DI394" s="26"/>
      <c r="DJ394" s="26"/>
      <c r="DK394" s="26"/>
      <c r="DL394" s="26"/>
      <c r="DM394" s="26"/>
      <c r="DN394" s="26"/>
      <c r="DO394" s="26"/>
      <c r="DP394" s="26"/>
      <c r="DQ394" s="26"/>
      <c r="DR394" s="26"/>
      <c r="DS394" s="26"/>
      <c r="DT394" s="26"/>
      <c r="DU394" s="26"/>
      <c r="DV394" s="26"/>
      <c r="DW394" s="26"/>
      <c r="DX394" s="26"/>
      <c r="DY394" s="26"/>
      <c r="DZ394" s="26"/>
      <c r="EA394" s="26"/>
      <c r="EB394" s="26"/>
      <c r="EC394" s="26"/>
      <c r="ED394" s="26"/>
      <c r="EE394" s="26"/>
      <c r="EF394" s="26"/>
      <c r="EG394" s="26"/>
      <c r="EH394" s="26"/>
      <c r="EI394" s="26"/>
      <c r="EJ394" s="26"/>
      <c r="EK394" s="26"/>
      <c r="EL394" s="26"/>
      <c r="EM394" s="26"/>
      <c r="EN394" s="26"/>
      <c r="EO394" s="26"/>
      <c r="EP394" s="26"/>
      <c r="EQ394" s="26"/>
      <c r="ER394" s="26"/>
      <c r="ES394" s="26"/>
      <c r="ET394" s="26"/>
      <c r="EU394" s="26"/>
      <c r="EV394" s="26"/>
      <c r="EW394" s="26"/>
      <c r="EX394" s="26"/>
      <c r="EY394" s="26"/>
      <c r="EZ394" s="26"/>
      <c r="FA394" s="26"/>
      <c r="FB394" s="26"/>
      <c r="FC394" s="26"/>
      <c r="FD394" s="26"/>
      <c r="FE394" s="26"/>
      <c r="FF394" s="26"/>
      <c r="FG394" s="26"/>
      <c r="FH394" s="26"/>
      <c r="FI394" s="26"/>
      <c r="FJ394" s="26"/>
      <c r="FK394" s="26"/>
      <c r="FL394" s="26"/>
      <c r="FM394" s="26"/>
      <c r="FN394" s="26"/>
      <c r="FO394" s="26"/>
      <c r="FP394" s="26"/>
      <c r="FQ394" s="26"/>
      <c r="FR394" s="26"/>
      <c r="FS394" s="26"/>
      <c r="FT394" s="26"/>
      <c r="FU394" s="26"/>
      <c r="FV394" s="26"/>
      <c r="FW394" s="26"/>
      <c r="FX394" s="26"/>
      <c r="FY394" s="26"/>
      <c r="FZ394" s="26"/>
      <c r="GA394" s="26"/>
      <c r="GB394" s="26"/>
      <c r="GC394" s="26"/>
      <c r="GD394" s="26"/>
      <c r="GE394" s="26"/>
      <c r="GF394" s="26"/>
      <c r="GG394" s="26"/>
      <c r="GH394" s="26"/>
      <c r="GI394" s="26"/>
      <c r="GJ394" s="26"/>
      <c r="GK394" s="26"/>
      <c r="GL394" s="26"/>
      <c r="GM394" s="26"/>
      <c r="GN394" s="26"/>
      <c r="GO394" s="26"/>
      <c r="GP394" s="26"/>
      <c r="GQ394" s="26"/>
      <c r="GR394" s="26"/>
      <c r="GS394" s="26"/>
      <c r="GT394" s="26"/>
      <c r="GU394" s="26"/>
      <c r="GV394" s="26"/>
      <c r="GW394" s="26"/>
      <c r="GX394" s="26"/>
      <c r="GY394" s="26"/>
      <c r="GZ394" s="26"/>
      <c r="HA394" s="26"/>
      <c r="HB394" s="26"/>
      <c r="HC394" s="26"/>
      <c r="HD394" s="26"/>
      <c r="HE394" s="26"/>
      <c r="HF394" s="26"/>
      <c r="HG394" s="26"/>
      <c r="HH394" s="26"/>
      <c r="HI394" s="26"/>
      <c r="HJ394" s="26"/>
      <c r="HK394" s="26"/>
      <c r="HL394" s="26"/>
      <c r="HM394" s="26"/>
      <c r="HN394" s="26"/>
      <c r="HO394" s="26"/>
      <c r="HP394" s="26"/>
      <c r="HQ394" s="26"/>
      <c r="HR394" s="26"/>
      <c r="HS394" s="26"/>
      <c r="HT394" s="26"/>
      <c r="HU394" s="26"/>
      <c r="HV394" s="26"/>
      <c r="HW394" s="26"/>
      <c r="HX394" s="26"/>
      <c r="HY394" s="26"/>
      <c r="HZ394" s="26"/>
      <c r="IA394" s="26"/>
      <c r="IB394" s="26"/>
      <c r="IC394" s="26"/>
      <c r="ID394" s="26"/>
      <c r="IE394" s="26"/>
      <c r="IF394" s="26"/>
      <c r="IG394" s="26"/>
      <c r="IH394" s="26"/>
      <c r="II394" s="26"/>
      <c r="IJ394" s="26"/>
      <c r="IK394" s="26"/>
      <c r="IL394" s="26"/>
      <c r="IM394" s="26"/>
    </row>
    <row r="395" spans="1:247" ht="30" customHeight="1">
      <c r="A395" s="45">
        <f t="shared" si="15"/>
        <v>385</v>
      </c>
      <c r="B395" s="74" t="s">
        <v>361</v>
      </c>
      <c r="C395" s="57"/>
      <c r="D395" s="45">
        <v>2012</v>
      </c>
      <c r="E395" s="45" t="s">
        <v>533</v>
      </c>
      <c r="F395" s="75">
        <v>1</v>
      </c>
      <c r="G395" s="126">
        <f t="shared" si="16"/>
        <v>6640000</v>
      </c>
      <c r="H395" s="67">
        <v>6640000</v>
      </c>
      <c r="I395" s="29">
        <f>H395-W395</f>
        <v>2656000</v>
      </c>
      <c r="J395" s="57">
        <v>1</v>
      </c>
      <c r="K395" s="22">
        <f>H395</f>
        <v>6640000</v>
      </c>
      <c r="L395" s="29">
        <f>I395</f>
        <v>2656000</v>
      </c>
      <c r="M395" s="37"/>
      <c r="N395" s="37"/>
      <c r="O395" s="37"/>
      <c r="P395" s="24"/>
      <c r="Q395" s="37"/>
      <c r="R395" s="20">
        <v>10</v>
      </c>
      <c r="S395" s="31">
        <f>100%/R395</f>
        <v>0.1</v>
      </c>
      <c r="T395" s="32">
        <f>H395/R395</f>
        <v>664000</v>
      </c>
      <c r="U395" s="19">
        <f>2018-D395</f>
        <v>6</v>
      </c>
      <c r="V395" s="19"/>
      <c r="W395" s="33">
        <f>T395*U395</f>
        <v>3984000</v>
      </c>
      <c r="X395" s="26">
        <f>IF(I395&lt;0,0,I395)</f>
        <v>2656000</v>
      </c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  <c r="HW395" s="6"/>
      <c r="HX395" s="6"/>
      <c r="HY395" s="6"/>
      <c r="HZ395" s="6"/>
      <c r="IA395" s="6"/>
      <c r="IB395" s="6"/>
      <c r="IC395" s="6"/>
      <c r="ID395" s="6"/>
      <c r="IE395" s="6"/>
      <c r="IF395" s="6"/>
      <c r="IG395" s="6"/>
      <c r="IH395" s="6"/>
      <c r="II395" s="6"/>
      <c r="IJ395" s="6"/>
      <c r="IK395" s="6"/>
      <c r="IL395" s="6"/>
      <c r="IM395" s="6"/>
    </row>
    <row r="396" spans="1:247" ht="31.5">
      <c r="A396" s="45">
        <f t="shared" si="15"/>
        <v>386</v>
      </c>
      <c r="B396" s="107" t="s">
        <v>362</v>
      </c>
      <c r="C396" s="68" t="s">
        <v>545</v>
      </c>
      <c r="D396" s="45">
        <v>2017</v>
      </c>
      <c r="E396" s="45" t="s">
        <v>533</v>
      </c>
      <c r="F396" s="45">
        <v>1</v>
      </c>
      <c r="G396" s="126">
        <f t="shared" si="16"/>
        <v>190500000</v>
      </c>
      <c r="H396" s="36">
        <v>190500000</v>
      </c>
      <c r="I396" s="29">
        <f>H396-W396</f>
        <v>166687500</v>
      </c>
      <c r="J396" s="20">
        <v>1</v>
      </c>
      <c r="K396" s="36">
        <v>190500000</v>
      </c>
      <c r="L396" s="29">
        <f>I396</f>
        <v>166687500</v>
      </c>
      <c r="M396" s="30"/>
      <c r="N396" s="30"/>
      <c r="O396" s="30"/>
      <c r="P396" s="19"/>
      <c r="Q396" s="42"/>
      <c r="R396" s="19">
        <v>8</v>
      </c>
      <c r="S396" s="31">
        <f>100%/R396</f>
        <v>0.125</v>
      </c>
      <c r="T396" s="32">
        <f>H396/R396</f>
        <v>23812500</v>
      </c>
      <c r="U396" s="19">
        <f>2018-D396</f>
        <v>1</v>
      </c>
      <c r="V396" s="19"/>
      <c r="W396" s="33">
        <f>T396*U396</f>
        <v>23812500</v>
      </c>
      <c r="X396" s="26"/>
    </row>
    <row r="397" spans="1:247" ht="31.5">
      <c r="A397" s="45">
        <f t="shared" si="15"/>
        <v>387</v>
      </c>
      <c r="B397" s="107" t="s">
        <v>363</v>
      </c>
      <c r="C397" s="19"/>
      <c r="D397" s="45">
        <v>2007</v>
      </c>
      <c r="E397" s="45" t="s">
        <v>535</v>
      </c>
      <c r="F397" s="45">
        <v>1</v>
      </c>
      <c r="G397" s="126">
        <f t="shared" si="16"/>
        <v>55000000</v>
      </c>
      <c r="H397" s="28">
        <v>55000000</v>
      </c>
      <c r="I397" s="29">
        <v>0</v>
      </c>
      <c r="J397" s="20">
        <v>1</v>
      </c>
      <c r="K397" s="40">
        <v>55000000</v>
      </c>
      <c r="L397" s="29">
        <f>I397</f>
        <v>0</v>
      </c>
      <c r="M397" s="30"/>
      <c r="N397" s="30"/>
      <c r="O397" s="30"/>
      <c r="P397" s="19"/>
      <c r="Q397" s="42"/>
      <c r="R397" s="19">
        <v>10</v>
      </c>
      <c r="S397" s="31">
        <f>100%/R397</f>
        <v>0.1</v>
      </c>
      <c r="T397" s="32">
        <f>H397/R397</f>
        <v>5500000</v>
      </c>
      <c r="U397" s="19">
        <f>2018-D397</f>
        <v>11</v>
      </c>
      <c r="V397" s="19"/>
      <c r="W397" s="33">
        <f>T397*U397</f>
        <v>60500000</v>
      </c>
      <c r="X397" s="26">
        <f>IF(I397&lt;0,0,I397)</f>
        <v>0</v>
      </c>
    </row>
    <row r="398" spans="1:247" ht="18" customHeight="1">
      <c r="A398" s="45">
        <f t="shared" si="15"/>
        <v>388</v>
      </c>
      <c r="B398" s="107" t="s">
        <v>364</v>
      </c>
      <c r="C398" s="68" t="s">
        <v>546</v>
      </c>
      <c r="D398" s="45">
        <v>2017</v>
      </c>
      <c r="E398" s="45" t="s">
        <v>535</v>
      </c>
      <c r="F398" s="45">
        <v>2</v>
      </c>
      <c r="G398" s="126">
        <f t="shared" si="16"/>
        <v>47850000</v>
      </c>
      <c r="H398" s="36">
        <v>95700000</v>
      </c>
      <c r="I398" s="29">
        <f>H398-W398</f>
        <v>76560000</v>
      </c>
      <c r="J398" s="20">
        <v>2</v>
      </c>
      <c r="K398" s="36">
        <v>95700000</v>
      </c>
      <c r="L398" s="29">
        <f>I398</f>
        <v>76560000</v>
      </c>
      <c r="M398" s="30"/>
      <c r="N398" s="30"/>
      <c r="O398" s="30"/>
      <c r="P398" s="19"/>
      <c r="Q398" s="42"/>
      <c r="R398" s="19">
        <v>5</v>
      </c>
      <c r="S398" s="31">
        <f>100%/R398</f>
        <v>0.2</v>
      </c>
      <c r="T398" s="32">
        <f>H398/R398</f>
        <v>19140000</v>
      </c>
      <c r="U398" s="19">
        <f>2018-D398</f>
        <v>1</v>
      </c>
      <c r="V398" s="19"/>
      <c r="W398" s="33">
        <f>T398*U398</f>
        <v>19140000</v>
      </c>
      <c r="X398" s="26"/>
    </row>
    <row r="399" spans="1:247" ht="18" customHeight="1">
      <c r="A399" s="45">
        <f t="shared" si="15"/>
        <v>389</v>
      </c>
      <c r="B399" s="107" t="s">
        <v>93</v>
      </c>
      <c r="C399" s="19"/>
      <c r="D399" s="45">
        <v>2009</v>
      </c>
      <c r="E399" s="45" t="s">
        <v>535</v>
      </c>
      <c r="F399" s="45">
        <v>1</v>
      </c>
      <c r="G399" s="126">
        <f t="shared" si="16"/>
        <v>17700000</v>
      </c>
      <c r="H399" s="35">
        <v>17700000</v>
      </c>
      <c r="I399" s="29">
        <v>0</v>
      </c>
      <c r="J399" s="76">
        <v>1</v>
      </c>
      <c r="K399" s="22">
        <f>H399</f>
        <v>17700000</v>
      </c>
      <c r="L399" s="29">
        <f>I399</f>
        <v>0</v>
      </c>
      <c r="M399" s="30"/>
      <c r="N399" s="30"/>
      <c r="O399" s="30"/>
      <c r="P399" s="30"/>
      <c r="Q399" s="42"/>
      <c r="R399" s="19">
        <v>5</v>
      </c>
      <c r="S399" s="31">
        <f>100%/R399</f>
        <v>0.2</v>
      </c>
      <c r="T399" s="32">
        <f>H399/R399</f>
        <v>3540000</v>
      </c>
      <c r="U399" s="19">
        <f>2018-D399</f>
        <v>9</v>
      </c>
      <c r="V399" s="19">
        <v>0</v>
      </c>
      <c r="W399" s="33">
        <f>T399*U399</f>
        <v>31860000</v>
      </c>
      <c r="X399" s="26">
        <f>IF(I399&lt;0,0,I399)</f>
        <v>0</v>
      </c>
    </row>
    <row r="400" spans="1:247" ht="31.5">
      <c r="A400" s="45">
        <f t="shared" si="15"/>
        <v>390</v>
      </c>
      <c r="B400" s="107" t="s">
        <v>365</v>
      </c>
      <c r="C400" s="19"/>
      <c r="D400" s="45">
        <v>2010</v>
      </c>
      <c r="E400" s="45" t="s">
        <v>535</v>
      </c>
      <c r="F400" s="45">
        <v>1</v>
      </c>
      <c r="G400" s="126">
        <f t="shared" si="16"/>
        <v>1143818851</v>
      </c>
      <c r="H400" s="36">
        <v>1143818851</v>
      </c>
      <c r="I400" s="29">
        <f>H400-W400</f>
        <v>0</v>
      </c>
      <c r="J400" s="20">
        <v>1</v>
      </c>
      <c r="K400" s="40">
        <v>1143818851</v>
      </c>
      <c r="L400" s="29">
        <f>I400</f>
        <v>0</v>
      </c>
      <c r="M400" s="30"/>
      <c r="N400" s="30"/>
      <c r="O400" s="30"/>
      <c r="P400" s="30"/>
      <c r="Q400" s="42"/>
      <c r="R400" s="19">
        <v>8</v>
      </c>
      <c r="S400" s="31">
        <f>100%/R400</f>
        <v>0.125</v>
      </c>
      <c r="T400" s="32">
        <f>H400/R400</f>
        <v>142977356.375</v>
      </c>
      <c r="U400" s="19">
        <f>2018-D400</f>
        <v>8</v>
      </c>
      <c r="V400" s="19"/>
      <c r="W400" s="33">
        <f>T400*U400</f>
        <v>1143818851</v>
      </c>
      <c r="X400" s="26">
        <f>IF(I400&lt;0,0,I400)</f>
        <v>0</v>
      </c>
    </row>
    <row r="401" spans="1:247">
      <c r="A401" s="45">
        <f t="shared" si="15"/>
        <v>391</v>
      </c>
      <c r="B401" s="107" t="s">
        <v>366</v>
      </c>
      <c r="C401" s="19"/>
      <c r="D401" s="45">
        <v>2010</v>
      </c>
      <c r="E401" s="45" t="s">
        <v>533</v>
      </c>
      <c r="F401" s="45">
        <v>5</v>
      </c>
      <c r="G401" s="126">
        <f t="shared" si="16"/>
        <v>6240000</v>
      </c>
      <c r="H401" s="35">
        <v>31200000</v>
      </c>
      <c r="I401" s="29">
        <f>H401-W401</f>
        <v>6240000</v>
      </c>
      <c r="J401" s="20">
        <v>1</v>
      </c>
      <c r="K401" s="22">
        <f>H401</f>
        <v>31200000</v>
      </c>
      <c r="L401" s="29">
        <f>I401</f>
        <v>6240000</v>
      </c>
      <c r="M401" s="30"/>
      <c r="N401" s="30"/>
      <c r="O401" s="30"/>
      <c r="P401" s="19"/>
      <c r="Q401" s="42"/>
      <c r="R401" s="19">
        <v>10</v>
      </c>
      <c r="S401" s="31">
        <f>100%/R401</f>
        <v>0.1</v>
      </c>
      <c r="T401" s="32">
        <f>H401/R401</f>
        <v>3120000</v>
      </c>
      <c r="U401" s="19">
        <f>2018-D401</f>
        <v>8</v>
      </c>
      <c r="V401" s="19"/>
      <c r="W401" s="33">
        <f>T401*U401</f>
        <v>24960000</v>
      </c>
      <c r="X401" s="26">
        <f>IF(I401&lt;0,0,I401)</f>
        <v>6240000</v>
      </c>
    </row>
    <row r="402" spans="1:247" ht="15" customHeight="1">
      <c r="A402" s="45">
        <f t="shared" si="15"/>
        <v>392</v>
      </c>
      <c r="B402" s="107" t="s">
        <v>366</v>
      </c>
      <c r="C402" s="19"/>
      <c r="D402" s="45">
        <v>2013</v>
      </c>
      <c r="E402" s="45" t="s">
        <v>533</v>
      </c>
      <c r="F402" s="45">
        <v>1</v>
      </c>
      <c r="G402" s="126">
        <f t="shared" si="16"/>
        <v>6000000</v>
      </c>
      <c r="H402" s="36">
        <v>6000000</v>
      </c>
      <c r="I402" s="29">
        <f>H402-W402</f>
        <v>3000000</v>
      </c>
      <c r="J402" s="20">
        <v>1</v>
      </c>
      <c r="K402" s="22">
        <f>H402</f>
        <v>6000000</v>
      </c>
      <c r="L402" s="29">
        <f>I402</f>
        <v>3000000</v>
      </c>
      <c r="M402" s="30"/>
      <c r="N402" s="30"/>
      <c r="O402" s="30"/>
      <c r="P402" s="30"/>
      <c r="Q402" s="42"/>
      <c r="R402" s="19">
        <v>10</v>
      </c>
      <c r="S402" s="31">
        <f>100%/R402</f>
        <v>0.1</v>
      </c>
      <c r="T402" s="32">
        <f>H402/R402</f>
        <v>600000</v>
      </c>
      <c r="U402" s="19">
        <f>2018-D402</f>
        <v>5</v>
      </c>
      <c r="V402" s="19"/>
      <c r="W402" s="33">
        <f>T402*U402</f>
        <v>3000000</v>
      </c>
      <c r="X402" s="26">
        <f>IF(I402&lt;0,0,I402)</f>
        <v>3000000</v>
      </c>
    </row>
    <row r="403" spans="1:247" ht="15" customHeight="1">
      <c r="A403" s="45">
        <f t="shared" si="15"/>
        <v>393</v>
      </c>
      <c r="B403" s="107" t="s">
        <v>367</v>
      </c>
      <c r="C403" s="19"/>
      <c r="D403" s="45">
        <v>2009</v>
      </c>
      <c r="E403" s="45" t="s">
        <v>533</v>
      </c>
      <c r="F403" s="45">
        <v>2</v>
      </c>
      <c r="G403" s="126">
        <f t="shared" si="16"/>
        <v>7000000</v>
      </c>
      <c r="H403" s="35">
        <v>14000000</v>
      </c>
      <c r="I403" s="29">
        <f>H403-W403</f>
        <v>1400000</v>
      </c>
      <c r="J403" s="20">
        <v>1</v>
      </c>
      <c r="K403" s="22">
        <f>H403</f>
        <v>14000000</v>
      </c>
      <c r="L403" s="29">
        <f>I403</f>
        <v>1400000</v>
      </c>
      <c r="M403" s="30"/>
      <c r="N403" s="30"/>
      <c r="O403" s="30"/>
      <c r="P403" s="19"/>
      <c r="Q403" s="42"/>
      <c r="R403" s="19">
        <v>10</v>
      </c>
      <c r="S403" s="31">
        <f>100%/R403</f>
        <v>0.1</v>
      </c>
      <c r="T403" s="32">
        <f>H403/R403</f>
        <v>1400000</v>
      </c>
      <c r="U403" s="19">
        <f>2018-D403</f>
        <v>9</v>
      </c>
      <c r="V403" s="19"/>
      <c r="W403" s="33">
        <f>T403*U403</f>
        <v>12600000</v>
      </c>
      <c r="X403" s="26">
        <f>IF(I403&lt;0,0,I403)</f>
        <v>1400000</v>
      </c>
    </row>
    <row r="404" spans="1:247" ht="15" customHeight="1">
      <c r="A404" s="45">
        <f t="shared" si="15"/>
        <v>394</v>
      </c>
      <c r="B404" s="74" t="s">
        <v>368</v>
      </c>
      <c r="C404" s="57"/>
      <c r="D404" s="45">
        <v>2014</v>
      </c>
      <c r="E404" s="45" t="s">
        <v>533</v>
      </c>
      <c r="F404" s="75">
        <v>1</v>
      </c>
      <c r="G404" s="126">
        <f t="shared" si="16"/>
        <v>6000000</v>
      </c>
      <c r="H404" s="58">
        <v>6000000</v>
      </c>
      <c r="I404" s="29">
        <f>H404-W404</f>
        <v>3000000</v>
      </c>
      <c r="J404" s="57">
        <v>1</v>
      </c>
      <c r="K404" s="71">
        <v>6000000</v>
      </c>
      <c r="L404" s="29">
        <f>I404</f>
        <v>3000000</v>
      </c>
      <c r="M404" s="18"/>
      <c r="N404" s="18"/>
      <c r="O404" s="18"/>
      <c r="P404" s="20"/>
      <c r="Q404" s="18"/>
      <c r="R404" s="20">
        <v>8</v>
      </c>
      <c r="S404" s="31">
        <f>100%/R404</f>
        <v>0.125</v>
      </c>
      <c r="T404" s="32">
        <f>H404/R404</f>
        <v>750000</v>
      </c>
      <c r="U404" s="19">
        <f>2018-D404</f>
        <v>4</v>
      </c>
      <c r="V404" s="19"/>
      <c r="W404" s="33">
        <f>T404*U404</f>
        <v>3000000</v>
      </c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  <c r="AM404" s="59"/>
      <c r="AN404" s="59"/>
      <c r="AO404" s="59"/>
      <c r="AP404" s="59"/>
      <c r="AQ404" s="59"/>
      <c r="AR404" s="59"/>
      <c r="AS404" s="59"/>
      <c r="AT404" s="59"/>
      <c r="AU404" s="59"/>
      <c r="AV404" s="59"/>
      <c r="AW404" s="59"/>
      <c r="AX404" s="59"/>
      <c r="AY404" s="59"/>
      <c r="AZ404" s="59"/>
      <c r="BA404" s="59"/>
      <c r="BB404" s="59"/>
      <c r="BC404" s="59"/>
      <c r="BD404" s="59"/>
      <c r="BE404" s="59"/>
      <c r="BF404" s="59"/>
      <c r="BG404" s="59"/>
      <c r="BH404" s="59"/>
      <c r="BI404" s="59"/>
      <c r="BJ404" s="59"/>
      <c r="BK404" s="59"/>
      <c r="BL404" s="59"/>
      <c r="BM404" s="59"/>
      <c r="BN404" s="59"/>
      <c r="BO404" s="59"/>
      <c r="BP404" s="59"/>
      <c r="BQ404" s="59"/>
      <c r="BR404" s="59"/>
      <c r="BS404" s="59"/>
      <c r="BT404" s="59"/>
      <c r="BU404" s="59"/>
      <c r="BV404" s="59"/>
      <c r="BW404" s="59"/>
      <c r="BX404" s="59"/>
      <c r="BY404" s="59"/>
      <c r="BZ404" s="59"/>
      <c r="CA404" s="59"/>
      <c r="CB404" s="59"/>
      <c r="CC404" s="59"/>
      <c r="CD404" s="59"/>
      <c r="CE404" s="59"/>
      <c r="CF404" s="59"/>
      <c r="CG404" s="59"/>
      <c r="CH404" s="59"/>
      <c r="CI404" s="59"/>
      <c r="CJ404" s="59"/>
      <c r="CK404" s="59"/>
      <c r="CL404" s="59"/>
      <c r="CM404" s="59"/>
      <c r="CN404" s="59"/>
      <c r="CO404" s="59"/>
      <c r="CP404" s="59"/>
      <c r="CQ404" s="59"/>
      <c r="CR404" s="59"/>
      <c r="CS404" s="59"/>
      <c r="CT404" s="59"/>
      <c r="CU404" s="59"/>
      <c r="CV404" s="59"/>
      <c r="CW404" s="59"/>
      <c r="CX404" s="59"/>
      <c r="CY404" s="59"/>
      <c r="CZ404" s="59"/>
      <c r="DA404" s="59"/>
      <c r="DB404" s="59"/>
      <c r="DC404" s="59"/>
      <c r="DD404" s="59"/>
      <c r="DE404" s="59"/>
      <c r="DF404" s="59"/>
      <c r="DG404" s="59"/>
      <c r="DH404" s="59"/>
      <c r="DI404" s="59"/>
      <c r="DJ404" s="59"/>
      <c r="DK404" s="59"/>
      <c r="DL404" s="59"/>
      <c r="DM404" s="59"/>
      <c r="DN404" s="59"/>
      <c r="DO404" s="59"/>
      <c r="DP404" s="59"/>
      <c r="DQ404" s="59"/>
      <c r="DR404" s="59"/>
      <c r="DS404" s="59"/>
      <c r="DT404" s="59"/>
      <c r="DU404" s="59"/>
      <c r="DV404" s="59"/>
      <c r="DW404" s="59"/>
      <c r="DX404" s="59"/>
      <c r="DY404" s="59"/>
      <c r="DZ404" s="59"/>
      <c r="EA404" s="59"/>
      <c r="EB404" s="59"/>
      <c r="EC404" s="59"/>
      <c r="ED404" s="59"/>
      <c r="EE404" s="59"/>
      <c r="EF404" s="59"/>
      <c r="EG404" s="59"/>
      <c r="EH404" s="59"/>
      <c r="EI404" s="59"/>
      <c r="EJ404" s="59"/>
      <c r="EK404" s="59"/>
      <c r="EL404" s="59"/>
      <c r="EM404" s="59"/>
      <c r="EN404" s="59"/>
      <c r="EO404" s="59"/>
      <c r="EP404" s="59"/>
      <c r="EQ404" s="59"/>
      <c r="ER404" s="59"/>
      <c r="ES404" s="59"/>
      <c r="ET404" s="59"/>
      <c r="EU404" s="59"/>
      <c r="EV404" s="59"/>
      <c r="EW404" s="59"/>
      <c r="EX404" s="59"/>
      <c r="EY404" s="59"/>
      <c r="EZ404" s="59"/>
      <c r="FA404" s="59"/>
      <c r="FB404" s="59"/>
      <c r="FC404" s="59"/>
      <c r="FD404" s="59"/>
      <c r="FE404" s="59"/>
      <c r="FF404" s="59"/>
      <c r="FG404" s="59"/>
      <c r="FH404" s="59"/>
      <c r="FI404" s="59"/>
      <c r="FJ404" s="59"/>
      <c r="FK404" s="59"/>
      <c r="FL404" s="59"/>
      <c r="FM404" s="59"/>
      <c r="FN404" s="59"/>
      <c r="FO404" s="59"/>
      <c r="FP404" s="59"/>
      <c r="FQ404" s="59"/>
      <c r="FR404" s="59"/>
      <c r="FS404" s="59"/>
      <c r="FT404" s="59"/>
      <c r="FU404" s="59"/>
      <c r="FV404" s="59"/>
      <c r="FW404" s="59"/>
      <c r="FX404" s="59"/>
      <c r="FY404" s="59"/>
      <c r="FZ404" s="59"/>
      <c r="GA404" s="59"/>
      <c r="GB404" s="59"/>
      <c r="GC404" s="59"/>
      <c r="GD404" s="59"/>
      <c r="GE404" s="59"/>
      <c r="GF404" s="59"/>
      <c r="GG404" s="59"/>
      <c r="GH404" s="59"/>
      <c r="GI404" s="59"/>
      <c r="GJ404" s="59"/>
      <c r="GK404" s="59"/>
      <c r="GL404" s="59"/>
      <c r="GM404" s="59"/>
      <c r="GN404" s="59"/>
      <c r="GO404" s="59"/>
      <c r="GP404" s="59"/>
      <c r="GQ404" s="59"/>
      <c r="GR404" s="59"/>
      <c r="GS404" s="59"/>
      <c r="GT404" s="59"/>
      <c r="GU404" s="59"/>
      <c r="GV404" s="59"/>
      <c r="GW404" s="59"/>
      <c r="GX404" s="59"/>
      <c r="GY404" s="59"/>
      <c r="GZ404" s="59"/>
      <c r="HA404" s="59"/>
      <c r="HB404" s="59"/>
      <c r="HC404" s="59"/>
      <c r="HD404" s="59"/>
      <c r="HE404" s="59"/>
      <c r="HF404" s="59"/>
      <c r="HG404" s="59"/>
      <c r="HH404" s="59"/>
      <c r="HI404" s="59"/>
      <c r="HJ404" s="59"/>
      <c r="HK404" s="59"/>
      <c r="HL404" s="59"/>
      <c r="HM404" s="59"/>
      <c r="HN404" s="59"/>
      <c r="HO404" s="59"/>
      <c r="HP404" s="59"/>
      <c r="HQ404" s="59"/>
      <c r="HR404" s="59"/>
      <c r="HS404" s="59"/>
      <c r="HT404" s="59"/>
      <c r="HU404" s="59"/>
      <c r="HV404" s="59"/>
      <c r="HW404" s="59"/>
      <c r="HX404" s="59"/>
      <c r="HY404" s="59"/>
      <c r="HZ404" s="59"/>
      <c r="IA404" s="59"/>
      <c r="IB404" s="59"/>
      <c r="IC404" s="59"/>
      <c r="ID404" s="59"/>
      <c r="IE404" s="59"/>
      <c r="IF404" s="59"/>
      <c r="IG404" s="59"/>
      <c r="IH404" s="59"/>
      <c r="II404" s="59"/>
      <c r="IJ404" s="59"/>
      <c r="IK404" s="59"/>
      <c r="IL404" s="59"/>
      <c r="IM404" s="59"/>
    </row>
    <row r="405" spans="1:247" ht="15" customHeight="1">
      <c r="A405" s="45">
        <f t="shared" si="15"/>
        <v>395</v>
      </c>
      <c r="B405" s="107" t="s">
        <v>369</v>
      </c>
      <c r="C405" s="19"/>
      <c r="D405" s="45">
        <v>2010</v>
      </c>
      <c r="E405" s="45" t="s">
        <v>533</v>
      </c>
      <c r="F405" s="45">
        <v>5</v>
      </c>
      <c r="G405" s="126">
        <f t="shared" si="16"/>
        <v>10700000</v>
      </c>
      <c r="H405" s="35">
        <v>53500000</v>
      </c>
      <c r="I405" s="29">
        <f>H405-W405</f>
        <v>10700000</v>
      </c>
      <c r="J405" s="20">
        <v>1</v>
      </c>
      <c r="K405" s="22">
        <f>H405</f>
        <v>53500000</v>
      </c>
      <c r="L405" s="29">
        <f>I405</f>
        <v>10700000</v>
      </c>
      <c r="M405" s="30"/>
      <c r="N405" s="30"/>
      <c r="O405" s="30"/>
      <c r="P405" s="19"/>
      <c r="Q405" s="42"/>
      <c r="R405" s="19">
        <v>10</v>
      </c>
      <c r="S405" s="31">
        <f>100%/R405</f>
        <v>0.1</v>
      </c>
      <c r="T405" s="32">
        <f>H405/R405</f>
        <v>5350000</v>
      </c>
      <c r="U405" s="19">
        <f>2018-D405</f>
        <v>8</v>
      </c>
      <c r="V405" s="19"/>
      <c r="W405" s="33">
        <f>T405*U405</f>
        <v>42800000</v>
      </c>
      <c r="X405" s="26">
        <f>IF(I405&lt;0,0,I405)</f>
        <v>10700000</v>
      </c>
    </row>
    <row r="406" spans="1:247" ht="15" customHeight="1">
      <c r="A406" s="45">
        <f t="shared" si="15"/>
        <v>396</v>
      </c>
      <c r="B406" s="74" t="s">
        <v>370</v>
      </c>
      <c r="C406" s="57"/>
      <c r="D406" s="45">
        <v>2014</v>
      </c>
      <c r="E406" s="45" t="s">
        <v>533</v>
      </c>
      <c r="F406" s="75">
        <v>3</v>
      </c>
      <c r="G406" s="126">
        <f t="shared" si="16"/>
        <v>6500000</v>
      </c>
      <c r="H406" s="58">
        <v>19500000</v>
      </c>
      <c r="I406" s="29">
        <f>H406-W406</f>
        <v>9750000</v>
      </c>
      <c r="J406" s="57">
        <v>3</v>
      </c>
      <c r="K406" s="71">
        <v>19500000</v>
      </c>
      <c r="L406" s="29">
        <f>I406</f>
        <v>9750000</v>
      </c>
      <c r="M406" s="18"/>
      <c r="N406" s="18"/>
      <c r="O406" s="18"/>
      <c r="P406" s="20"/>
      <c r="Q406" s="18"/>
      <c r="R406" s="20">
        <v>8</v>
      </c>
      <c r="S406" s="31">
        <f>100%/R406</f>
        <v>0.125</v>
      </c>
      <c r="T406" s="32">
        <f>H406/R406</f>
        <v>2437500</v>
      </c>
      <c r="U406" s="19">
        <f>2018-D406</f>
        <v>4</v>
      </c>
      <c r="V406" s="19"/>
      <c r="W406" s="33">
        <f>T406*U406</f>
        <v>9750000</v>
      </c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  <c r="AQ406" s="59"/>
      <c r="AR406" s="59"/>
      <c r="AS406" s="59"/>
      <c r="AT406" s="59"/>
      <c r="AU406" s="59"/>
      <c r="AV406" s="59"/>
      <c r="AW406" s="59"/>
      <c r="AX406" s="59"/>
      <c r="AY406" s="59"/>
      <c r="AZ406" s="59"/>
      <c r="BA406" s="59"/>
      <c r="BB406" s="59"/>
      <c r="BC406" s="59"/>
      <c r="BD406" s="59"/>
      <c r="BE406" s="59"/>
      <c r="BF406" s="59"/>
      <c r="BG406" s="59"/>
      <c r="BH406" s="59"/>
      <c r="BI406" s="59"/>
      <c r="BJ406" s="59"/>
      <c r="BK406" s="59"/>
      <c r="BL406" s="59"/>
      <c r="BM406" s="59"/>
      <c r="BN406" s="59"/>
      <c r="BO406" s="59"/>
      <c r="BP406" s="59"/>
      <c r="BQ406" s="59"/>
      <c r="BR406" s="59"/>
      <c r="BS406" s="59"/>
      <c r="BT406" s="59"/>
      <c r="BU406" s="59"/>
      <c r="BV406" s="59"/>
      <c r="BW406" s="59"/>
      <c r="BX406" s="59"/>
      <c r="BY406" s="59"/>
      <c r="BZ406" s="59"/>
      <c r="CA406" s="59"/>
      <c r="CB406" s="59"/>
      <c r="CC406" s="59"/>
      <c r="CD406" s="59"/>
      <c r="CE406" s="59"/>
      <c r="CF406" s="59"/>
      <c r="CG406" s="59"/>
      <c r="CH406" s="59"/>
      <c r="CI406" s="59"/>
      <c r="CJ406" s="59"/>
      <c r="CK406" s="59"/>
      <c r="CL406" s="59"/>
      <c r="CM406" s="59"/>
      <c r="CN406" s="59"/>
      <c r="CO406" s="59"/>
      <c r="CP406" s="59"/>
      <c r="CQ406" s="59"/>
      <c r="CR406" s="59"/>
      <c r="CS406" s="59"/>
      <c r="CT406" s="59"/>
      <c r="CU406" s="59"/>
      <c r="CV406" s="59"/>
      <c r="CW406" s="59"/>
      <c r="CX406" s="59"/>
      <c r="CY406" s="59"/>
      <c r="CZ406" s="59"/>
      <c r="DA406" s="59"/>
      <c r="DB406" s="59"/>
      <c r="DC406" s="59"/>
      <c r="DD406" s="59"/>
      <c r="DE406" s="59"/>
      <c r="DF406" s="59"/>
      <c r="DG406" s="59"/>
      <c r="DH406" s="59"/>
      <c r="DI406" s="59"/>
      <c r="DJ406" s="59"/>
      <c r="DK406" s="59"/>
      <c r="DL406" s="59"/>
      <c r="DM406" s="59"/>
      <c r="DN406" s="59"/>
      <c r="DO406" s="59"/>
      <c r="DP406" s="59"/>
      <c r="DQ406" s="59"/>
      <c r="DR406" s="59"/>
      <c r="DS406" s="59"/>
      <c r="DT406" s="59"/>
      <c r="DU406" s="59"/>
      <c r="DV406" s="59"/>
      <c r="DW406" s="59"/>
      <c r="DX406" s="59"/>
      <c r="DY406" s="59"/>
      <c r="DZ406" s="59"/>
      <c r="EA406" s="59"/>
      <c r="EB406" s="59"/>
      <c r="EC406" s="59"/>
      <c r="ED406" s="59"/>
      <c r="EE406" s="59"/>
      <c r="EF406" s="59"/>
      <c r="EG406" s="59"/>
      <c r="EH406" s="59"/>
      <c r="EI406" s="59"/>
      <c r="EJ406" s="59"/>
      <c r="EK406" s="59"/>
      <c r="EL406" s="59"/>
      <c r="EM406" s="59"/>
      <c r="EN406" s="59"/>
      <c r="EO406" s="59"/>
      <c r="EP406" s="59"/>
      <c r="EQ406" s="59"/>
      <c r="ER406" s="59"/>
      <c r="ES406" s="59"/>
      <c r="ET406" s="59"/>
      <c r="EU406" s="59"/>
      <c r="EV406" s="59"/>
      <c r="EW406" s="59"/>
      <c r="EX406" s="59"/>
      <c r="EY406" s="59"/>
      <c r="EZ406" s="59"/>
      <c r="FA406" s="59"/>
      <c r="FB406" s="59"/>
      <c r="FC406" s="59"/>
      <c r="FD406" s="59"/>
      <c r="FE406" s="59"/>
      <c r="FF406" s="59"/>
      <c r="FG406" s="59"/>
      <c r="FH406" s="59"/>
      <c r="FI406" s="59"/>
      <c r="FJ406" s="59"/>
      <c r="FK406" s="59"/>
      <c r="FL406" s="59"/>
      <c r="FM406" s="59"/>
      <c r="FN406" s="59"/>
      <c r="FO406" s="59"/>
      <c r="FP406" s="59"/>
      <c r="FQ406" s="59"/>
      <c r="FR406" s="59"/>
      <c r="FS406" s="59"/>
      <c r="FT406" s="59"/>
      <c r="FU406" s="59"/>
      <c r="FV406" s="59"/>
      <c r="FW406" s="59"/>
      <c r="FX406" s="59"/>
      <c r="FY406" s="59"/>
      <c r="FZ406" s="59"/>
      <c r="GA406" s="59"/>
      <c r="GB406" s="59"/>
      <c r="GC406" s="59"/>
      <c r="GD406" s="59"/>
      <c r="GE406" s="59"/>
      <c r="GF406" s="59"/>
      <c r="GG406" s="59"/>
      <c r="GH406" s="59"/>
      <c r="GI406" s="59"/>
      <c r="GJ406" s="59"/>
      <c r="GK406" s="59"/>
      <c r="GL406" s="59"/>
      <c r="GM406" s="59"/>
      <c r="GN406" s="59"/>
      <c r="GO406" s="59"/>
      <c r="GP406" s="59"/>
      <c r="GQ406" s="59"/>
      <c r="GR406" s="59"/>
      <c r="GS406" s="59"/>
      <c r="GT406" s="59"/>
      <c r="GU406" s="59"/>
      <c r="GV406" s="59"/>
      <c r="GW406" s="59"/>
      <c r="GX406" s="59"/>
      <c r="GY406" s="59"/>
      <c r="GZ406" s="59"/>
      <c r="HA406" s="59"/>
      <c r="HB406" s="59"/>
      <c r="HC406" s="59"/>
      <c r="HD406" s="59"/>
      <c r="HE406" s="59"/>
      <c r="HF406" s="59"/>
      <c r="HG406" s="59"/>
      <c r="HH406" s="59"/>
      <c r="HI406" s="59"/>
      <c r="HJ406" s="59"/>
      <c r="HK406" s="59"/>
      <c r="HL406" s="59"/>
      <c r="HM406" s="59"/>
      <c r="HN406" s="59"/>
      <c r="HO406" s="59"/>
      <c r="HP406" s="59"/>
      <c r="HQ406" s="59"/>
      <c r="HR406" s="59"/>
      <c r="HS406" s="59"/>
      <c r="HT406" s="59"/>
      <c r="HU406" s="59"/>
      <c r="HV406" s="59"/>
      <c r="HW406" s="59"/>
      <c r="HX406" s="59"/>
      <c r="HY406" s="59"/>
      <c r="HZ406" s="59"/>
      <c r="IA406" s="59"/>
      <c r="IB406" s="59"/>
      <c r="IC406" s="59"/>
      <c r="ID406" s="59"/>
      <c r="IE406" s="59"/>
      <c r="IF406" s="59"/>
      <c r="IG406" s="59"/>
      <c r="IH406" s="59"/>
      <c r="II406" s="59"/>
      <c r="IJ406" s="59"/>
      <c r="IK406" s="59"/>
      <c r="IL406" s="59"/>
      <c r="IM406" s="59"/>
    </row>
    <row r="407" spans="1:247" ht="15" customHeight="1">
      <c r="A407" s="45">
        <f t="shared" si="15"/>
        <v>397</v>
      </c>
      <c r="B407" s="107" t="s">
        <v>371</v>
      </c>
      <c r="C407" s="19"/>
      <c r="D407" s="45">
        <v>2010</v>
      </c>
      <c r="E407" s="45" t="s">
        <v>533</v>
      </c>
      <c r="F407" s="45">
        <v>2</v>
      </c>
      <c r="G407" s="126">
        <f t="shared" si="16"/>
        <v>11300000</v>
      </c>
      <c r="H407" s="35">
        <v>22600000</v>
      </c>
      <c r="I407" s="29">
        <f>H407-W407</f>
        <v>4520000</v>
      </c>
      <c r="J407" s="20">
        <v>1</v>
      </c>
      <c r="K407" s="22">
        <f>H407</f>
        <v>22600000</v>
      </c>
      <c r="L407" s="29">
        <f>I407</f>
        <v>4520000</v>
      </c>
      <c r="M407" s="30"/>
      <c r="N407" s="30"/>
      <c r="O407" s="30"/>
      <c r="P407" s="19"/>
      <c r="Q407" s="42"/>
      <c r="R407" s="19">
        <v>10</v>
      </c>
      <c r="S407" s="31">
        <f>100%/R407</f>
        <v>0.1</v>
      </c>
      <c r="T407" s="32">
        <f>H407/R407</f>
        <v>2260000</v>
      </c>
      <c r="U407" s="19">
        <f>2018-D407</f>
        <v>8</v>
      </c>
      <c r="V407" s="19"/>
      <c r="W407" s="33">
        <f>T407*U407</f>
        <v>18080000</v>
      </c>
      <c r="X407" s="26">
        <f>IF(I407&lt;0,0,I407)</f>
        <v>4520000</v>
      </c>
    </row>
    <row r="408" spans="1:247" ht="18.75" customHeight="1">
      <c r="A408" s="45">
        <f t="shared" si="15"/>
        <v>398</v>
      </c>
      <c r="B408" s="107" t="s">
        <v>371</v>
      </c>
      <c r="C408" s="19"/>
      <c r="D408" s="45">
        <v>2010</v>
      </c>
      <c r="E408" s="45" t="s">
        <v>533</v>
      </c>
      <c r="F408" s="45">
        <v>2</v>
      </c>
      <c r="G408" s="126">
        <f t="shared" si="16"/>
        <v>11500000</v>
      </c>
      <c r="H408" s="35">
        <v>23000000</v>
      </c>
      <c r="I408" s="29">
        <f>H408-W408</f>
        <v>4600000</v>
      </c>
      <c r="J408" s="20">
        <v>1</v>
      </c>
      <c r="K408" s="22">
        <f>H408</f>
        <v>23000000</v>
      </c>
      <c r="L408" s="29">
        <f>I408</f>
        <v>4600000</v>
      </c>
      <c r="M408" s="30"/>
      <c r="N408" s="30"/>
      <c r="O408" s="30"/>
      <c r="P408" s="19"/>
      <c r="Q408" s="42"/>
      <c r="R408" s="19">
        <v>10</v>
      </c>
      <c r="S408" s="31">
        <f>100%/R408</f>
        <v>0.1</v>
      </c>
      <c r="T408" s="32">
        <f>H408/R408</f>
        <v>2300000</v>
      </c>
      <c r="U408" s="19">
        <f>2018-D408</f>
        <v>8</v>
      </c>
      <c r="V408" s="19"/>
      <c r="W408" s="33">
        <f>T408*U408</f>
        <v>18400000</v>
      </c>
      <c r="X408" s="26">
        <f>IF(I408&lt;0,0,I408)</f>
        <v>4600000</v>
      </c>
    </row>
    <row r="409" spans="1:247" ht="17.25" customHeight="1">
      <c r="A409" s="45">
        <f t="shared" si="15"/>
        <v>399</v>
      </c>
      <c r="B409" s="107" t="s">
        <v>372</v>
      </c>
      <c r="C409" s="19"/>
      <c r="D409" s="45">
        <v>2010</v>
      </c>
      <c r="E409" s="45" t="s">
        <v>533</v>
      </c>
      <c r="F409" s="45">
        <v>1</v>
      </c>
      <c r="G409" s="126">
        <f t="shared" si="16"/>
        <v>20752600</v>
      </c>
      <c r="H409" s="36">
        <v>20752600</v>
      </c>
      <c r="I409" s="29">
        <v>0</v>
      </c>
      <c r="J409" s="20">
        <v>1</v>
      </c>
      <c r="K409" s="40">
        <v>20752600</v>
      </c>
      <c r="L409" s="29">
        <f>I409</f>
        <v>0</v>
      </c>
      <c r="M409" s="30"/>
      <c r="N409" s="30"/>
      <c r="O409" s="30"/>
      <c r="P409" s="30"/>
      <c r="Q409" s="42"/>
      <c r="R409" s="19">
        <v>5</v>
      </c>
      <c r="S409" s="31">
        <f>100%/R409</f>
        <v>0.2</v>
      </c>
      <c r="T409" s="32">
        <f>H409/R409</f>
        <v>4150520</v>
      </c>
      <c r="U409" s="19">
        <f>2018-D409</f>
        <v>8</v>
      </c>
      <c r="V409" s="19">
        <v>0</v>
      </c>
      <c r="W409" s="33">
        <f>T409*U409</f>
        <v>33204160</v>
      </c>
      <c r="X409" s="26">
        <f>IF(I409&lt;0,0,I409)</f>
        <v>0</v>
      </c>
    </row>
    <row r="410" spans="1:247" ht="17.25" customHeight="1">
      <c r="A410" s="45">
        <f t="shared" si="15"/>
        <v>400</v>
      </c>
      <c r="B410" s="107" t="s">
        <v>373</v>
      </c>
      <c r="C410" s="19"/>
      <c r="D410" s="45">
        <v>2010</v>
      </c>
      <c r="E410" s="45" t="s">
        <v>533</v>
      </c>
      <c r="F410" s="45">
        <v>1</v>
      </c>
      <c r="G410" s="126">
        <f t="shared" si="16"/>
        <v>12000000</v>
      </c>
      <c r="H410" s="35">
        <v>12000000</v>
      </c>
      <c r="I410" s="29">
        <f>H410-W410</f>
        <v>2400000</v>
      </c>
      <c r="J410" s="20">
        <v>1</v>
      </c>
      <c r="K410" s="40">
        <v>12000000</v>
      </c>
      <c r="L410" s="29">
        <f>I410</f>
        <v>2400000</v>
      </c>
      <c r="M410" s="30"/>
      <c r="N410" s="30"/>
      <c r="O410" s="30"/>
      <c r="P410" s="19"/>
      <c r="Q410" s="42"/>
      <c r="R410" s="19">
        <v>10</v>
      </c>
      <c r="S410" s="31">
        <f>100%/R410</f>
        <v>0.1</v>
      </c>
      <c r="T410" s="32">
        <f>H410/R410</f>
        <v>1200000</v>
      </c>
      <c r="U410" s="19">
        <f>2018-D410</f>
        <v>8</v>
      </c>
      <c r="V410" s="19"/>
      <c r="W410" s="33">
        <f>T410*U410</f>
        <v>9600000</v>
      </c>
      <c r="X410" s="26">
        <f>IF(I410&lt;0,0,I410)</f>
        <v>2400000</v>
      </c>
    </row>
    <row r="411" spans="1:247" ht="17.25" customHeight="1">
      <c r="A411" s="45">
        <f t="shared" si="15"/>
        <v>401</v>
      </c>
      <c r="B411" s="107" t="s">
        <v>374</v>
      </c>
      <c r="C411" s="19"/>
      <c r="D411" s="45">
        <v>2010</v>
      </c>
      <c r="E411" s="45" t="s">
        <v>533</v>
      </c>
      <c r="F411" s="45">
        <v>1</v>
      </c>
      <c r="G411" s="126">
        <f t="shared" si="16"/>
        <v>13500000</v>
      </c>
      <c r="H411" s="28">
        <v>13500000</v>
      </c>
      <c r="I411" s="29">
        <f>H411-W411</f>
        <v>2700000</v>
      </c>
      <c r="J411" s="20">
        <v>1</v>
      </c>
      <c r="K411" s="40">
        <v>13500000</v>
      </c>
      <c r="L411" s="29">
        <f>I411</f>
        <v>2700000</v>
      </c>
      <c r="M411" s="30"/>
      <c r="N411" s="30"/>
      <c r="O411" s="30"/>
      <c r="P411" s="19"/>
      <c r="Q411" s="42"/>
      <c r="R411" s="19">
        <v>10</v>
      </c>
      <c r="S411" s="31">
        <f>100%/R411</f>
        <v>0.1</v>
      </c>
      <c r="T411" s="32">
        <f>H411/R411</f>
        <v>1350000</v>
      </c>
      <c r="U411" s="19">
        <f>2018-D411</f>
        <v>8</v>
      </c>
      <c r="V411" s="19"/>
      <c r="W411" s="33">
        <f>T411*U411</f>
        <v>10800000</v>
      </c>
      <c r="X411" s="26">
        <f>IF(I411&lt;0,0,I411)</f>
        <v>2700000</v>
      </c>
    </row>
    <row r="412" spans="1:247" ht="17.25" customHeight="1">
      <c r="A412" s="45">
        <f t="shared" si="15"/>
        <v>402</v>
      </c>
      <c r="B412" s="107" t="s">
        <v>375</v>
      </c>
      <c r="C412" s="68" t="s">
        <v>541</v>
      </c>
      <c r="D412" s="45">
        <v>2017</v>
      </c>
      <c r="E412" s="45" t="s">
        <v>533</v>
      </c>
      <c r="F412" s="45">
        <v>1</v>
      </c>
      <c r="G412" s="126">
        <f t="shared" si="16"/>
        <v>41000000</v>
      </c>
      <c r="H412" s="36">
        <v>41000000</v>
      </c>
      <c r="I412" s="29">
        <f>H412-W412</f>
        <v>35875000</v>
      </c>
      <c r="J412" s="20">
        <v>1</v>
      </c>
      <c r="K412" s="36">
        <v>41000000</v>
      </c>
      <c r="L412" s="29">
        <f>I412</f>
        <v>35875000</v>
      </c>
      <c r="M412" s="30"/>
      <c r="N412" s="30"/>
      <c r="O412" s="30"/>
      <c r="P412" s="19"/>
      <c r="Q412" s="42"/>
      <c r="R412" s="19">
        <v>8</v>
      </c>
      <c r="S412" s="31">
        <f>100%/R412</f>
        <v>0.125</v>
      </c>
      <c r="T412" s="32">
        <f>H412/R412</f>
        <v>5125000</v>
      </c>
      <c r="U412" s="19">
        <f>2018-D412</f>
        <v>1</v>
      </c>
      <c r="V412" s="19"/>
      <c r="W412" s="33">
        <f>T412*U412</f>
        <v>5125000</v>
      </c>
      <c r="X412" s="26"/>
    </row>
    <row r="413" spans="1:247" ht="17.25" customHeight="1">
      <c r="A413" s="45">
        <f t="shared" si="15"/>
        <v>403</v>
      </c>
      <c r="B413" s="107" t="s">
        <v>376</v>
      </c>
      <c r="C413" s="19"/>
      <c r="D413" s="45">
        <v>2010</v>
      </c>
      <c r="E413" s="45" t="s">
        <v>533</v>
      </c>
      <c r="F413" s="45">
        <v>4</v>
      </c>
      <c r="G413" s="126">
        <f t="shared" si="16"/>
        <v>7000000</v>
      </c>
      <c r="H413" s="35">
        <v>28000000</v>
      </c>
      <c r="I413" s="29">
        <f>H413-W413</f>
        <v>5600000</v>
      </c>
      <c r="J413" s="20">
        <v>1</v>
      </c>
      <c r="K413" s="40">
        <v>7000000</v>
      </c>
      <c r="L413" s="29">
        <f>I413</f>
        <v>5600000</v>
      </c>
      <c r="M413" s="30"/>
      <c r="N413" s="30"/>
      <c r="O413" s="30"/>
      <c r="P413" s="30"/>
      <c r="Q413" s="42"/>
      <c r="R413" s="19">
        <v>10</v>
      </c>
      <c r="S413" s="31">
        <f>100%/R413</f>
        <v>0.1</v>
      </c>
      <c r="T413" s="32">
        <f>H413/R413</f>
        <v>2800000</v>
      </c>
      <c r="U413" s="19">
        <f>2018-D413</f>
        <v>8</v>
      </c>
      <c r="V413" s="19"/>
      <c r="W413" s="33">
        <f>T413*U413</f>
        <v>22400000</v>
      </c>
      <c r="X413" s="26">
        <f>IF(I413&lt;0,0,I413)</f>
        <v>5600000</v>
      </c>
    </row>
    <row r="414" spans="1:247">
      <c r="A414" s="45">
        <f t="shared" si="15"/>
        <v>404</v>
      </c>
      <c r="B414" s="107" t="s">
        <v>377</v>
      </c>
      <c r="C414" s="19"/>
      <c r="D414" s="45">
        <v>2007</v>
      </c>
      <c r="E414" s="45" t="s">
        <v>533</v>
      </c>
      <c r="F414" s="45">
        <v>1</v>
      </c>
      <c r="G414" s="126">
        <f t="shared" si="16"/>
        <v>6500000</v>
      </c>
      <c r="H414" s="28">
        <v>6500000</v>
      </c>
      <c r="I414" s="29">
        <v>0</v>
      </c>
      <c r="J414" s="20">
        <v>1</v>
      </c>
      <c r="K414" s="22">
        <f>H414</f>
        <v>6500000</v>
      </c>
      <c r="L414" s="29">
        <f>I414</f>
        <v>0</v>
      </c>
      <c r="M414" s="30"/>
      <c r="N414" s="30"/>
      <c r="O414" s="30"/>
      <c r="P414" s="19"/>
      <c r="Q414" s="42"/>
      <c r="R414" s="19">
        <v>5</v>
      </c>
      <c r="S414" s="31">
        <f>100%/R414</f>
        <v>0.2</v>
      </c>
      <c r="T414" s="32">
        <f>H414/R414</f>
        <v>1300000</v>
      </c>
      <c r="U414" s="19">
        <f>2018-D414</f>
        <v>11</v>
      </c>
      <c r="V414" s="19">
        <v>0</v>
      </c>
      <c r="W414" s="33">
        <f>T414*U414</f>
        <v>14300000</v>
      </c>
      <c r="X414" s="26">
        <f>IF(I414&lt;0,0,I414)</f>
        <v>0</v>
      </c>
    </row>
    <row r="415" spans="1:247" ht="15" customHeight="1">
      <c r="A415" s="45">
        <f t="shared" si="15"/>
        <v>405</v>
      </c>
      <c r="B415" s="74" t="s">
        <v>378</v>
      </c>
      <c r="C415" s="57"/>
      <c r="D415" s="45">
        <v>2012</v>
      </c>
      <c r="E415" s="45" t="s">
        <v>533</v>
      </c>
      <c r="F415" s="75">
        <v>1</v>
      </c>
      <c r="G415" s="126">
        <f t="shared" si="16"/>
        <v>6200000</v>
      </c>
      <c r="H415" s="67">
        <v>6200000</v>
      </c>
      <c r="I415" s="29">
        <f>H415-W415</f>
        <v>2480000</v>
      </c>
      <c r="J415" s="57">
        <v>1</v>
      </c>
      <c r="K415" s="40">
        <v>6200000</v>
      </c>
      <c r="L415" s="29">
        <f>I415</f>
        <v>2480000</v>
      </c>
      <c r="M415" s="37"/>
      <c r="N415" s="37"/>
      <c r="O415" s="37"/>
      <c r="P415" s="37"/>
      <c r="Q415" s="37"/>
      <c r="R415" s="20">
        <v>10</v>
      </c>
      <c r="S415" s="31">
        <f>100%/R415</f>
        <v>0.1</v>
      </c>
      <c r="T415" s="32">
        <f>H415/R415</f>
        <v>620000</v>
      </c>
      <c r="U415" s="19">
        <f>2018-D415</f>
        <v>6</v>
      </c>
      <c r="V415" s="19"/>
      <c r="W415" s="33">
        <f>T415*U415</f>
        <v>3720000</v>
      </c>
      <c r="X415" s="26">
        <f>IF(I415&lt;0,0,I415)</f>
        <v>2480000</v>
      </c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  <c r="HW415" s="6"/>
      <c r="HX415" s="6"/>
      <c r="HY415" s="6"/>
      <c r="HZ415" s="6"/>
      <c r="IA415" s="6"/>
      <c r="IB415" s="6"/>
      <c r="IC415" s="6"/>
      <c r="ID415" s="6"/>
      <c r="IE415" s="6"/>
      <c r="IF415" s="6"/>
      <c r="IG415" s="6"/>
      <c r="IH415" s="6"/>
      <c r="II415" s="6"/>
      <c r="IJ415" s="6"/>
      <c r="IK415" s="6"/>
      <c r="IL415" s="6"/>
      <c r="IM415" s="6"/>
    </row>
    <row r="416" spans="1:247" ht="31.5">
      <c r="A416" s="45">
        <f t="shared" si="15"/>
        <v>406</v>
      </c>
      <c r="B416" s="107" t="s">
        <v>379</v>
      </c>
      <c r="C416" s="19"/>
      <c r="D416" s="45">
        <v>2009</v>
      </c>
      <c r="E416" s="45" t="s">
        <v>533</v>
      </c>
      <c r="F416" s="45">
        <v>1</v>
      </c>
      <c r="G416" s="126">
        <f t="shared" si="16"/>
        <v>45000000</v>
      </c>
      <c r="H416" s="35">
        <v>45000000</v>
      </c>
      <c r="I416" s="29">
        <f>H416-W416</f>
        <v>4500000</v>
      </c>
      <c r="J416" s="20">
        <v>1</v>
      </c>
      <c r="K416" s="40">
        <v>45000000</v>
      </c>
      <c r="L416" s="29">
        <f>I416</f>
        <v>4500000</v>
      </c>
      <c r="M416" s="30"/>
      <c r="N416" s="30"/>
      <c r="O416" s="30"/>
      <c r="P416" s="19"/>
      <c r="Q416" s="42"/>
      <c r="R416" s="19">
        <v>10</v>
      </c>
      <c r="S416" s="31">
        <f>100%/R416</f>
        <v>0.1</v>
      </c>
      <c r="T416" s="32">
        <f>H416/R416</f>
        <v>4500000</v>
      </c>
      <c r="U416" s="19">
        <f>2018-D416</f>
        <v>9</v>
      </c>
      <c r="V416" s="19"/>
      <c r="W416" s="33">
        <f>T416*U416</f>
        <v>40500000</v>
      </c>
      <c r="X416" s="26">
        <f>IF(I416&lt;0,0,I416)</f>
        <v>4500000</v>
      </c>
    </row>
    <row r="417" spans="1:247">
      <c r="A417" s="45">
        <f t="shared" si="15"/>
        <v>407</v>
      </c>
      <c r="B417" s="107" t="s">
        <v>380</v>
      </c>
      <c r="C417" s="19"/>
      <c r="D417" s="45">
        <v>2010</v>
      </c>
      <c r="E417" s="45" t="s">
        <v>533</v>
      </c>
      <c r="F417" s="45">
        <v>10</v>
      </c>
      <c r="G417" s="126">
        <f t="shared" si="16"/>
        <v>6000000</v>
      </c>
      <c r="H417" s="35">
        <v>60000000</v>
      </c>
      <c r="I417" s="29">
        <f>H417-W417</f>
        <v>12000000</v>
      </c>
      <c r="J417" s="20">
        <v>1</v>
      </c>
      <c r="K417" s="40">
        <v>6000000</v>
      </c>
      <c r="L417" s="29">
        <f>I417</f>
        <v>12000000</v>
      </c>
      <c r="M417" s="30"/>
      <c r="N417" s="30"/>
      <c r="O417" s="30"/>
      <c r="P417" s="30"/>
      <c r="Q417" s="42"/>
      <c r="R417" s="19">
        <v>10</v>
      </c>
      <c r="S417" s="31">
        <f>100%/R417</f>
        <v>0.1</v>
      </c>
      <c r="T417" s="32">
        <f>H417/R417</f>
        <v>6000000</v>
      </c>
      <c r="U417" s="19">
        <f>2018-D417</f>
        <v>8</v>
      </c>
      <c r="V417" s="19"/>
      <c r="W417" s="33">
        <f>T417*U417</f>
        <v>48000000</v>
      </c>
      <c r="X417" s="26">
        <f>IF(I417&lt;0,0,I417)</f>
        <v>12000000</v>
      </c>
    </row>
    <row r="418" spans="1:247">
      <c r="A418" s="45">
        <f t="shared" si="15"/>
        <v>408</v>
      </c>
      <c r="B418" s="107" t="s">
        <v>381</v>
      </c>
      <c r="C418" s="19"/>
      <c r="D418" s="45">
        <v>2010</v>
      </c>
      <c r="E418" s="45" t="s">
        <v>533</v>
      </c>
      <c r="F418" s="45">
        <v>1</v>
      </c>
      <c r="G418" s="126">
        <f t="shared" si="16"/>
        <v>8950000</v>
      </c>
      <c r="H418" s="35">
        <v>8950000</v>
      </c>
      <c r="I418" s="29">
        <f>H418-W418</f>
        <v>0</v>
      </c>
      <c r="J418" s="20">
        <v>1</v>
      </c>
      <c r="K418" s="40">
        <v>8950000</v>
      </c>
      <c r="L418" s="29">
        <f>I418</f>
        <v>0</v>
      </c>
      <c r="M418" s="30"/>
      <c r="N418" s="30"/>
      <c r="O418" s="30"/>
      <c r="P418" s="19"/>
      <c r="Q418" s="42"/>
      <c r="R418" s="19">
        <v>8</v>
      </c>
      <c r="S418" s="31">
        <f>100%/R418</f>
        <v>0.125</v>
      </c>
      <c r="T418" s="32">
        <f>H418/R418</f>
        <v>1118750</v>
      </c>
      <c r="U418" s="19">
        <f>2018-D418</f>
        <v>8</v>
      </c>
      <c r="V418" s="19"/>
      <c r="W418" s="33">
        <f>T418*U418</f>
        <v>8950000</v>
      </c>
      <c r="X418" s="26">
        <f>IF(I418&lt;0,0,I418)</f>
        <v>0</v>
      </c>
    </row>
    <row r="419" spans="1:247" ht="31.5">
      <c r="A419" s="45">
        <f t="shared" si="15"/>
        <v>409</v>
      </c>
      <c r="B419" s="107" t="s">
        <v>140</v>
      </c>
      <c r="C419" s="19"/>
      <c r="D419" s="45">
        <v>2009</v>
      </c>
      <c r="E419" s="45" t="s">
        <v>534</v>
      </c>
      <c r="F419" s="45">
        <v>14</v>
      </c>
      <c r="G419" s="126">
        <f t="shared" si="16"/>
        <v>11697000</v>
      </c>
      <c r="H419" s="28">
        <v>163758000</v>
      </c>
      <c r="I419" s="29">
        <v>0</v>
      </c>
      <c r="J419" s="20">
        <f>F419</f>
        <v>14</v>
      </c>
      <c r="K419" s="22">
        <f>H419</f>
        <v>163758000</v>
      </c>
      <c r="L419" s="29">
        <f>I419</f>
        <v>0</v>
      </c>
      <c r="M419" s="30"/>
      <c r="N419" s="30"/>
      <c r="O419" s="30"/>
      <c r="P419" s="19"/>
      <c r="Q419" s="42"/>
      <c r="R419" s="19">
        <v>5</v>
      </c>
      <c r="S419" s="31">
        <f>100%/R419</f>
        <v>0.2</v>
      </c>
      <c r="T419" s="32">
        <f>H419/R419</f>
        <v>32751600</v>
      </c>
      <c r="U419" s="19">
        <f>2018-D419</f>
        <v>9</v>
      </c>
      <c r="V419" s="19">
        <v>0</v>
      </c>
      <c r="W419" s="33">
        <f>T419*U419</f>
        <v>294764400</v>
      </c>
      <c r="X419" s="26">
        <f>IF(I419&lt;0,0,I419)</f>
        <v>0</v>
      </c>
    </row>
    <row r="420" spans="1:247" ht="31.5">
      <c r="A420" s="45">
        <f t="shared" si="15"/>
        <v>410</v>
      </c>
      <c r="B420" s="107" t="s">
        <v>382</v>
      </c>
      <c r="C420" s="19"/>
      <c r="D420" s="45">
        <v>2010</v>
      </c>
      <c r="E420" s="45" t="s">
        <v>533</v>
      </c>
      <c r="F420" s="45">
        <v>1</v>
      </c>
      <c r="G420" s="126">
        <f t="shared" si="16"/>
        <v>16050000</v>
      </c>
      <c r="H420" s="36">
        <v>16050000</v>
      </c>
      <c r="I420" s="29">
        <f>H420-W420</f>
        <v>3210000</v>
      </c>
      <c r="J420" s="20">
        <v>1</v>
      </c>
      <c r="K420" s="22">
        <f>H420</f>
        <v>16050000</v>
      </c>
      <c r="L420" s="29">
        <f>I420</f>
        <v>3210000</v>
      </c>
      <c r="M420" s="30"/>
      <c r="N420" s="30"/>
      <c r="O420" s="30"/>
      <c r="P420" s="30"/>
      <c r="Q420" s="42"/>
      <c r="R420" s="19">
        <v>10</v>
      </c>
      <c r="S420" s="31">
        <f>100%/R420</f>
        <v>0.1</v>
      </c>
      <c r="T420" s="32">
        <f>H420/R420</f>
        <v>1605000</v>
      </c>
      <c r="U420" s="19">
        <f>2018-D420</f>
        <v>8</v>
      </c>
      <c r="V420" s="19"/>
      <c r="W420" s="33">
        <f>T420*U420</f>
        <v>12840000</v>
      </c>
      <c r="X420" s="26">
        <f>IF(I420&lt;0,0,I420)</f>
        <v>3210000</v>
      </c>
    </row>
    <row r="421" spans="1:247">
      <c r="A421" s="45">
        <f t="shared" si="15"/>
        <v>411</v>
      </c>
      <c r="B421" s="107" t="s">
        <v>383</v>
      </c>
      <c r="C421" s="19"/>
      <c r="D421" s="45">
        <v>2010</v>
      </c>
      <c r="E421" s="45" t="s">
        <v>533</v>
      </c>
      <c r="F421" s="45">
        <v>4</v>
      </c>
      <c r="G421" s="126">
        <f t="shared" si="16"/>
        <v>17000000</v>
      </c>
      <c r="H421" s="35">
        <v>68000000</v>
      </c>
      <c r="I421" s="29">
        <f>H421-W421</f>
        <v>13600000</v>
      </c>
      <c r="J421" s="20">
        <v>1</v>
      </c>
      <c r="K421" s="22">
        <f>H421</f>
        <v>68000000</v>
      </c>
      <c r="L421" s="29">
        <f>I421</f>
        <v>13600000</v>
      </c>
      <c r="M421" s="30"/>
      <c r="N421" s="30"/>
      <c r="O421" s="30"/>
      <c r="P421" s="19"/>
      <c r="Q421" s="42"/>
      <c r="R421" s="19">
        <v>10</v>
      </c>
      <c r="S421" s="31">
        <f>100%/R421</f>
        <v>0.1</v>
      </c>
      <c r="T421" s="32">
        <f>H421/R421</f>
        <v>6800000</v>
      </c>
      <c r="U421" s="19">
        <f>2018-D421</f>
        <v>8</v>
      </c>
      <c r="V421" s="19"/>
      <c r="W421" s="33">
        <f>T421*U421</f>
        <v>54400000</v>
      </c>
      <c r="X421" s="26">
        <f>IF(I421&lt;0,0,I421)</f>
        <v>13600000</v>
      </c>
    </row>
    <row r="422" spans="1:247">
      <c r="A422" s="45">
        <f t="shared" si="15"/>
        <v>412</v>
      </c>
      <c r="B422" s="107" t="s">
        <v>384</v>
      </c>
      <c r="C422" s="19"/>
      <c r="D422" s="45">
        <v>2010</v>
      </c>
      <c r="E422" s="45" t="s">
        <v>533</v>
      </c>
      <c r="F422" s="45">
        <v>1</v>
      </c>
      <c r="G422" s="126">
        <f t="shared" si="16"/>
        <v>98000000</v>
      </c>
      <c r="H422" s="36">
        <v>98000000</v>
      </c>
      <c r="I422" s="29">
        <f>H422-W422</f>
        <v>19600000</v>
      </c>
      <c r="J422" s="20">
        <v>1</v>
      </c>
      <c r="K422" s="22">
        <f>H422</f>
        <v>98000000</v>
      </c>
      <c r="L422" s="29">
        <f>I422</f>
        <v>19600000</v>
      </c>
      <c r="M422" s="30"/>
      <c r="N422" s="30"/>
      <c r="O422" s="30"/>
      <c r="P422" s="30"/>
      <c r="Q422" s="42"/>
      <c r="R422" s="19">
        <v>10</v>
      </c>
      <c r="S422" s="31">
        <f>100%/R422</f>
        <v>0.1</v>
      </c>
      <c r="T422" s="32">
        <f>H422/R422</f>
        <v>9800000</v>
      </c>
      <c r="U422" s="19">
        <f>2018-D422</f>
        <v>8</v>
      </c>
      <c r="V422" s="19"/>
      <c r="W422" s="33">
        <f>T422*U422</f>
        <v>78400000</v>
      </c>
      <c r="X422" s="26">
        <f>IF(I422&lt;0,0,I422)</f>
        <v>19600000</v>
      </c>
    </row>
    <row r="423" spans="1:247" ht="15" customHeight="1">
      <c r="A423" s="45">
        <f t="shared" si="15"/>
        <v>413</v>
      </c>
      <c r="B423" s="107" t="s">
        <v>385</v>
      </c>
      <c r="C423" s="19"/>
      <c r="D423" s="45">
        <v>2014</v>
      </c>
      <c r="E423" s="45" t="s">
        <v>533</v>
      </c>
      <c r="F423" s="75">
        <v>1</v>
      </c>
      <c r="G423" s="126">
        <f t="shared" si="16"/>
        <v>86000000</v>
      </c>
      <c r="H423" s="36">
        <v>86000000</v>
      </c>
      <c r="I423" s="29">
        <f>H423-W423</f>
        <v>51600000</v>
      </c>
      <c r="J423" s="20">
        <v>1</v>
      </c>
      <c r="K423" s="22">
        <v>86000000</v>
      </c>
      <c r="L423" s="29">
        <f>I423</f>
        <v>51600000</v>
      </c>
      <c r="M423" s="18"/>
      <c r="N423" s="18"/>
      <c r="O423" s="18"/>
      <c r="P423" s="20"/>
      <c r="Q423" s="18"/>
      <c r="R423" s="20">
        <v>10</v>
      </c>
      <c r="S423" s="31">
        <f>100%/R423</f>
        <v>0.1</v>
      </c>
      <c r="T423" s="32">
        <f>H423/R423</f>
        <v>8600000</v>
      </c>
      <c r="U423" s="19">
        <f>2018-D423</f>
        <v>4</v>
      </c>
      <c r="V423" s="19"/>
      <c r="W423" s="33">
        <f>T423*U423</f>
        <v>34400000</v>
      </c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  <c r="AQ423" s="59"/>
      <c r="AR423" s="59"/>
      <c r="AS423" s="59"/>
      <c r="AT423" s="59"/>
      <c r="AU423" s="59"/>
      <c r="AV423" s="59"/>
      <c r="AW423" s="59"/>
      <c r="AX423" s="59"/>
      <c r="AY423" s="59"/>
      <c r="AZ423" s="59"/>
      <c r="BA423" s="59"/>
      <c r="BB423" s="59"/>
      <c r="BC423" s="59"/>
      <c r="BD423" s="59"/>
      <c r="BE423" s="59"/>
      <c r="BF423" s="59"/>
      <c r="BG423" s="59"/>
      <c r="BH423" s="59"/>
      <c r="BI423" s="59"/>
      <c r="BJ423" s="59"/>
      <c r="BK423" s="59"/>
      <c r="BL423" s="59"/>
      <c r="BM423" s="59"/>
      <c r="BN423" s="59"/>
      <c r="BO423" s="59"/>
      <c r="BP423" s="59"/>
      <c r="BQ423" s="59"/>
      <c r="BR423" s="59"/>
      <c r="BS423" s="59"/>
      <c r="BT423" s="59"/>
      <c r="BU423" s="59"/>
      <c r="BV423" s="59"/>
      <c r="BW423" s="59"/>
      <c r="BX423" s="59"/>
      <c r="BY423" s="59"/>
      <c r="BZ423" s="59"/>
      <c r="CA423" s="59"/>
      <c r="CB423" s="59"/>
      <c r="CC423" s="59"/>
      <c r="CD423" s="59"/>
      <c r="CE423" s="59"/>
      <c r="CF423" s="59"/>
      <c r="CG423" s="59"/>
      <c r="CH423" s="59"/>
      <c r="CI423" s="59"/>
      <c r="CJ423" s="59"/>
      <c r="CK423" s="59"/>
      <c r="CL423" s="59"/>
      <c r="CM423" s="59"/>
      <c r="CN423" s="59"/>
      <c r="CO423" s="59"/>
      <c r="CP423" s="59"/>
      <c r="CQ423" s="59"/>
      <c r="CR423" s="59"/>
      <c r="CS423" s="59"/>
      <c r="CT423" s="59"/>
      <c r="CU423" s="59"/>
      <c r="CV423" s="59"/>
      <c r="CW423" s="59"/>
      <c r="CX423" s="59"/>
      <c r="CY423" s="59"/>
      <c r="CZ423" s="59"/>
      <c r="DA423" s="59"/>
      <c r="DB423" s="59"/>
      <c r="DC423" s="59"/>
      <c r="DD423" s="59"/>
      <c r="DE423" s="59"/>
      <c r="DF423" s="59"/>
      <c r="DG423" s="59"/>
      <c r="DH423" s="59"/>
      <c r="DI423" s="59"/>
      <c r="DJ423" s="59"/>
      <c r="DK423" s="59"/>
      <c r="DL423" s="59"/>
      <c r="DM423" s="59"/>
      <c r="DN423" s="59"/>
      <c r="DO423" s="59"/>
      <c r="DP423" s="59"/>
      <c r="DQ423" s="59"/>
      <c r="DR423" s="59"/>
      <c r="DS423" s="59"/>
      <c r="DT423" s="59"/>
      <c r="DU423" s="59"/>
      <c r="DV423" s="59"/>
      <c r="DW423" s="59"/>
      <c r="DX423" s="59"/>
      <c r="DY423" s="59"/>
      <c r="DZ423" s="59"/>
      <c r="EA423" s="59"/>
      <c r="EB423" s="59"/>
      <c r="EC423" s="59"/>
      <c r="ED423" s="59"/>
      <c r="EE423" s="59"/>
      <c r="EF423" s="59"/>
      <c r="EG423" s="59"/>
      <c r="EH423" s="59"/>
      <c r="EI423" s="59"/>
      <c r="EJ423" s="59"/>
      <c r="EK423" s="59"/>
      <c r="EL423" s="59"/>
      <c r="EM423" s="59"/>
      <c r="EN423" s="59"/>
      <c r="EO423" s="59"/>
      <c r="EP423" s="59"/>
      <c r="EQ423" s="59"/>
      <c r="ER423" s="59"/>
      <c r="ES423" s="59"/>
      <c r="ET423" s="59"/>
      <c r="EU423" s="59"/>
      <c r="EV423" s="59"/>
      <c r="EW423" s="59"/>
      <c r="EX423" s="59"/>
      <c r="EY423" s="59"/>
      <c r="EZ423" s="59"/>
      <c r="FA423" s="59"/>
      <c r="FB423" s="59"/>
      <c r="FC423" s="59"/>
      <c r="FD423" s="59"/>
      <c r="FE423" s="59"/>
      <c r="FF423" s="59"/>
      <c r="FG423" s="59"/>
      <c r="FH423" s="59"/>
      <c r="FI423" s="59"/>
      <c r="FJ423" s="59"/>
      <c r="FK423" s="59"/>
      <c r="FL423" s="59"/>
      <c r="FM423" s="59"/>
      <c r="FN423" s="59"/>
      <c r="FO423" s="59"/>
      <c r="FP423" s="59"/>
      <c r="FQ423" s="59"/>
      <c r="FR423" s="59"/>
      <c r="FS423" s="59"/>
      <c r="FT423" s="59"/>
      <c r="FU423" s="59"/>
      <c r="FV423" s="59"/>
      <c r="FW423" s="59"/>
      <c r="FX423" s="59"/>
      <c r="FY423" s="59"/>
      <c r="FZ423" s="59"/>
      <c r="GA423" s="59"/>
      <c r="GB423" s="59"/>
      <c r="GC423" s="59"/>
      <c r="GD423" s="59"/>
      <c r="GE423" s="59"/>
      <c r="GF423" s="59"/>
      <c r="GG423" s="59"/>
      <c r="GH423" s="59"/>
      <c r="GI423" s="59"/>
      <c r="GJ423" s="59"/>
      <c r="GK423" s="59"/>
      <c r="GL423" s="59"/>
      <c r="GM423" s="59"/>
      <c r="GN423" s="59"/>
      <c r="GO423" s="59"/>
      <c r="GP423" s="59"/>
      <c r="GQ423" s="59"/>
      <c r="GR423" s="59"/>
      <c r="GS423" s="59"/>
      <c r="GT423" s="59"/>
      <c r="GU423" s="59"/>
      <c r="GV423" s="59"/>
      <c r="GW423" s="59"/>
      <c r="GX423" s="59"/>
      <c r="GY423" s="59"/>
      <c r="GZ423" s="59"/>
      <c r="HA423" s="59"/>
      <c r="HB423" s="59"/>
      <c r="HC423" s="59"/>
      <c r="HD423" s="59"/>
      <c r="HE423" s="59"/>
      <c r="HF423" s="59"/>
      <c r="HG423" s="59"/>
      <c r="HH423" s="59"/>
      <c r="HI423" s="59"/>
      <c r="HJ423" s="59"/>
      <c r="HK423" s="59"/>
      <c r="HL423" s="59"/>
      <c r="HM423" s="59"/>
      <c r="HN423" s="59"/>
      <c r="HO423" s="59"/>
      <c r="HP423" s="59"/>
      <c r="HQ423" s="59"/>
      <c r="HR423" s="59"/>
      <c r="HS423" s="59"/>
      <c r="HT423" s="59"/>
      <c r="HU423" s="59"/>
      <c r="HV423" s="59"/>
      <c r="HW423" s="59"/>
      <c r="HX423" s="59"/>
      <c r="HY423" s="59"/>
      <c r="HZ423" s="59"/>
      <c r="IA423" s="59"/>
      <c r="IB423" s="59"/>
      <c r="IC423" s="59"/>
      <c r="ID423" s="59"/>
      <c r="IE423" s="59"/>
      <c r="IF423" s="59"/>
      <c r="IG423" s="59"/>
      <c r="IH423" s="59"/>
      <c r="II423" s="59"/>
      <c r="IJ423" s="59"/>
      <c r="IK423" s="59"/>
      <c r="IL423" s="59"/>
      <c r="IM423" s="59"/>
    </row>
    <row r="424" spans="1:247" ht="31.5">
      <c r="A424" s="45">
        <f t="shared" si="15"/>
        <v>414</v>
      </c>
      <c r="B424" s="107" t="s">
        <v>386</v>
      </c>
      <c r="C424" s="19"/>
      <c r="D424" s="45">
        <v>2014</v>
      </c>
      <c r="E424" s="45" t="s">
        <v>533</v>
      </c>
      <c r="F424" s="45">
        <v>1</v>
      </c>
      <c r="G424" s="126">
        <f t="shared" si="16"/>
        <v>123999600</v>
      </c>
      <c r="H424" s="36">
        <v>123999600</v>
      </c>
      <c r="I424" s="29">
        <f>H424-W424</f>
        <v>74399760</v>
      </c>
      <c r="J424" s="20">
        <v>1</v>
      </c>
      <c r="K424" s="22">
        <v>123999600</v>
      </c>
      <c r="L424" s="29">
        <f>I424</f>
        <v>74399760</v>
      </c>
      <c r="M424" s="30"/>
      <c r="N424" s="30"/>
      <c r="O424" s="30"/>
      <c r="P424" s="19"/>
      <c r="Q424" s="42"/>
      <c r="R424" s="19">
        <v>10</v>
      </c>
      <c r="S424" s="31">
        <f>100%/R424</f>
        <v>0.1</v>
      </c>
      <c r="T424" s="32">
        <f>H424/R424</f>
        <v>12399960</v>
      </c>
      <c r="U424" s="19">
        <f>2018-D424</f>
        <v>4</v>
      </c>
      <c r="V424" s="19"/>
      <c r="W424" s="33">
        <f>T424*U424</f>
        <v>49599840</v>
      </c>
      <c r="X424" s="26"/>
    </row>
    <row r="425" spans="1:247" ht="47.25">
      <c r="A425" s="45">
        <f t="shared" si="15"/>
        <v>415</v>
      </c>
      <c r="B425" s="108" t="s">
        <v>387</v>
      </c>
      <c r="C425" s="19"/>
      <c r="D425" s="45">
        <v>2011</v>
      </c>
      <c r="E425" s="45" t="s">
        <v>533</v>
      </c>
      <c r="F425" s="45">
        <v>1</v>
      </c>
      <c r="G425" s="126">
        <f t="shared" si="16"/>
        <v>45000000</v>
      </c>
      <c r="H425" s="35">
        <v>45000000</v>
      </c>
      <c r="I425" s="29">
        <f>H425-W425</f>
        <v>13500000</v>
      </c>
      <c r="J425" s="20">
        <v>1</v>
      </c>
      <c r="K425" s="22">
        <f>H425</f>
        <v>45000000</v>
      </c>
      <c r="L425" s="29">
        <f>I425</f>
        <v>13500000</v>
      </c>
      <c r="M425" s="30"/>
      <c r="N425" s="30"/>
      <c r="O425" s="30"/>
      <c r="P425" s="19"/>
      <c r="Q425" s="42"/>
      <c r="R425" s="19">
        <v>10</v>
      </c>
      <c r="S425" s="31">
        <f>100%/R425</f>
        <v>0.1</v>
      </c>
      <c r="T425" s="32">
        <f>H425/R425</f>
        <v>4500000</v>
      </c>
      <c r="U425" s="19">
        <f>2018-D425</f>
        <v>7</v>
      </c>
      <c r="V425" s="19"/>
      <c r="W425" s="33">
        <f>T425*U425</f>
        <v>31500000</v>
      </c>
      <c r="X425" s="26">
        <f>IF(I425&lt;0,0,I425)</f>
        <v>13500000</v>
      </c>
    </row>
    <row r="426" spans="1:247" ht="15" customHeight="1">
      <c r="A426" s="45">
        <f t="shared" si="15"/>
        <v>416</v>
      </c>
      <c r="B426" s="74" t="s">
        <v>388</v>
      </c>
      <c r="C426" s="19"/>
      <c r="D426" s="45">
        <v>2014</v>
      </c>
      <c r="E426" s="45" t="s">
        <v>533</v>
      </c>
      <c r="F426" s="75">
        <v>1</v>
      </c>
      <c r="G426" s="126">
        <f t="shared" si="16"/>
        <v>88000000</v>
      </c>
      <c r="H426" s="58">
        <v>88000000</v>
      </c>
      <c r="I426" s="29">
        <f>H426-W426</f>
        <v>52800000</v>
      </c>
      <c r="J426" s="57">
        <v>1</v>
      </c>
      <c r="K426" s="71">
        <v>88000000</v>
      </c>
      <c r="L426" s="29">
        <f>I426</f>
        <v>52800000</v>
      </c>
      <c r="M426" s="18"/>
      <c r="N426" s="18"/>
      <c r="O426" s="18"/>
      <c r="P426" s="20"/>
      <c r="Q426" s="18"/>
      <c r="R426" s="20">
        <v>10</v>
      </c>
      <c r="S426" s="31">
        <f>100%/R426</f>
        <v>0.1</v>
      </c>
      <c r="T426" s="32">
        <f>H426/R426</f>
        <v>8800000</v>
      </c>
      <c r="U426" s="19">
        <f>2018-D426</f>
        <v>4</v>
      </c>
      <c r="V426" s="19"/>
      <c r="W426" s="33">
        <f>T426*U426</f>
        <v>35200000</v>
      </c>
      <c r="X426" s="59"/>
      <c r="Y426" s="59"/>
      <c r="Z426" s="59"/>
      <c r="AA426" s="59"/>
      <c r="AB426" s="59"/>
      <c r="AC426" s="59"/>
      <c r="AD426" s="59"/>
      <c r="AE426" s="59"/>
      <c r="AF426" s="59"/>
      <c r="AG426" s="59"/>
      <c r="AH426" s="59"/>
      <c r="AI426" s="59"/>
      <c r="AJ426" s="59"/>
      <c r="AK426" s="59"/>
      <c r="AL426" s="59"/>
      <c r="AM426" s="59"/>
      <c r="AN426" s="59"/>
      <c r="AO426" s="59"/>
      <c r="AP426" s="59"/>
      <c r="AQ426" s="59"/>
      <c r="AR426" s="59"/>
      <c r="AS426" s="59"/>
      <c r="AT426" s="59"/>
      <c r="AU426" s="59"/>
      <c r="AV426" s="59"/>
      <c r="AW426" s="59"/>
      <c r="AX426" s="59"/>
      <c r="AY426" s="59"/>
      <c r="AZ426" s="59"/>
      <c r="BA426" s="59"/>
      <c r="BB426" s="59"/>
      <c r="BC426" s="59"/>
      <c r="BD426" s="59"/>
      <c r="BE426" s="59"/>
      <c r="BF426" s="59"/>
      <c r="BG426" s="59"/>
      <c r="BH426" s="59"/>
      <c r="BI426" s="59"/>
      <c r="BJ426" s="59"/>
      <c r="BK426" s="59"/>
      <c r="BL426" s="59"/>
      <c r="BM426" s="59"/>
      <c r="BN426" s="59"/>
      <c r="BO426" s="59"/>
      <c r="BP426" s="59"/>
      <c r="BQ426" s="59"/>
      <c r="BR426" s="59"/>
      <c r="BS426" s="59"/>
      <c r="BT426" s="59"/>
      <c r="BU426" s="59"/>
      <c r="BV426" s="59"/>
      <c r="BW426" s="59"/>
      <c r="BX426" s="59"/>
      <c r="BY426" s="59"/>
      <c r="BZ426" s="59"/>
      <c r="CA426" s="59"/>
      <c r="CB426" s="59"/>
      <c r="CC426" s="59"/>
      <c r="CD426" s="59"/>
      <c r="CE426" s="59"/>
      <c r="CF426" s="59"/>
      <c r="CG426" s="59"/>
      <c r="CH426" s="59"/>
      <c r="CI426" s="59"/>
      <c r="CJ426" s="59"/>
      <c r="CK426" s="59"/>
      <c r="CL426" s="59"/>
      <c r="CM426" s="59"/>
      <c r="CN426" s="59"/>
      <c r="CO426" s="59"/>
      <c r="CP426" s="59"/>
      <c r="CQ426" s="59"/>
      <c r="CR426" s="59"/>
      <c r="CS426" s="59"/>
      <c r="CT426" s="59"/>
      <c r="CU426" s="59"/>
      <c r="CV426" s="59"/>
      <c r="CW426" s="59"/>
      <c r="CX426" s="59"/>
      <c r="CY426" s="59"/>
      <c r="CZ426" s="59"/>
      <c r="DA426" s="59"/>
      <c r="DB426" s="59"/>
      <c r="DC426" s="59"/>
      <c r="DD426" s="59"/>
      <c r="DE426" s="59"/>
      <c r="DF426" s="59"/>
      <c r="DG426" s="59"/>
      <c r="DH426" s="59"/>
      <c r="DI426" s="59"/>
      <c r="DJ426" s="59"/>
      <c r="DK426" s="59"/>
      <c r="DL426" s="59"/>
      <c r="DM426" s="59"/>
      <c r="DN426" s="59"/>
      <c r="DO426" s="59"/>
      <c r="DP426" s="59"/>
      <c r="DQ426" s="59"/>
      <c r="DR426" s="59"/>
      <c r="DS426" s="59"/>
      <c r="DT426" s="59"/>
      <c r="DU426" s="59"/>
      <c r="DV426" s="59"/>
      <c r="DW426" s="59"/>
      <c r="DX426" s="59"/>
      <c r="DY426" s="59"/>
      <c r="DZ426" s="59"/>
      <c r="EA426" s="59"/>
      <c r="EB426" s="59"/>
      <c r="EC426" s="59"/>
      <c r="ED426" s="59"/>
      <c r="EE426" s="59"/>
      <c r="EF426" s="59"/>
      <c r="EG426" s="59"/>
      <c r="EH426" s="59"/>
      <c r="EI426" s="59"/>
      <c r="EJ426" s="59"/>
      <c r="EK426" s="59"/>
      <c r="EL426" s="59"/>
      <c r="EM426" s="59"/>
      <c r="EN426" s="59"/>
      <c r="EO426" s="59"/>
      <c r="EP426" s="59"/>
      <c r="EQ426" s="59"/>
      <c r="ER426" s="59"/>
      <c r="ES426" s="59"/>
      <c r="ET426" s="59"/>
      <c r="EU426" s="59"/>
      <c r="EV426" s="59"/>
      <c r="EW426" s="59"/>
      <c r="EX426" s="59"/>
      <c r="EY426" s="59"/>
      <c r="EZ426" s="59"/>
      <c r="FA426" s="59"/>
      <c r="FB426" s="59"/>
      <c r="FC426" s="59"/>
      <c r="FD426" s="59"/>
      <c r="FE426" s="59"/>
      <c r="FF426" s="59"/>
      <c r="FG426" s="59"/>
      <c r="FH426" s="59"/>
      <c r="FI426" s="59"/>
      <c r="FJ426" s="59"/>
      <c r="FK426" s="59"/>
      <c r="FL426" s="59"/>
      <c r="FM426" s="59"/>
      <c r="FN426" s="59"/>
      <c r="FO426" s="59"/>
      <c r="FP426" s="59"/>
      <c r="FQ426" s="59"/>
      <c r="FR426" s="59"/>
      <c r="FS426" s="59"/>
      <c r="FT426" s="59"/>
      <c r="FU426" s="59"/>
      <c r="FV426" s="59"/>
      <c r="FW426" s="59"/>
      <c r="FX426" s="59"/>
      <c r="FY426" s="59"/>
      <c r="FZ426" s="59"/>
      <c r="GA426" s="59"/>
      <c r="GB426" s="59"/>
      <c r="GC426" s="59"/>
      <c r="GD426" s="59"/>
      <c r="GE426" s="59"/>
      <c r="GF426" s="59"/>
      <c r="GG426" s="59"/>
      <c r="GH426" s="59"/>
      <c r="GI426" s="59"/>
      <c r="GJ426" s="59"/>
      <c r="GK426" s="59"/>
      <c r="GL426" s="59"/>
      <c r="GM426" s="59"/>
      <c r="GN426" s="59"/>
      <c r="GO426" s="59"/>
      <c r="GP426" s="59"/>
      <c r="GQ426" s="59"/>
      <c r="GR426" s="59"/>
      <c r="GS426" s="59"/>
      <c r="GT426" s="59"/>
      <c r="GU426" s="59"/>
      <c r="GV426" s="59"/>
      <c r="GW426" s="59"/>
      <c r="GX426" s="59"/>
      <c r="GY426" s="59"/>
      <c r="GZ426" s="59"/>
      <c r="HA426" s="59"/>
      <c r="HB426" s="59"/>
      <c r="HC426" s="59"/>
      <c r="HD426" s="59"/>
      <c r="HE426" s="59"/>
      <c r="HF426" s="59"/>
      <c r="HG426" s="59"/>
      <c r="HH426" s="59"/>
      <c r="HI426" s="59"/>
      <c r="HJ426" s="59"/>
      <c r="HK426" s="59"/>
      <c r="HL426" s="59"/>
      <c r="HM426" s="59"/>
      <c r="HN426" s="59"/>
      <c r="HO426" s="59"/>
      <c r="HP426" s="59"/>
      <c r="HQ426" s="59"/>
      <c r="HR426" s="59"/>
      <c r="HS426" s="59"/>
      <c r="HT426" s="59"/>
      <c r="HU426" s="59"/>
      <c r="HV426" s="59"/>
      <c r="HW426" s="59"/>
      <c r="HX426" s="59"/>
      <c r="HY426" s="59"/>
      <c r="HZ426" s="59"/>
      <c r="IA426" s="59"/>
      <c r="IB426" s="59"/>
      <c r="IC426" s="59"/>
      <c r="ID426" s="59"/>
      <c r="IE426" s="59"/>
      <c r="IF426" s="59"/>
      <c r="IG426" s="59"/>
      <c r="IH426" s="59"/>
      <c r="II426" s="59"/>
      <c r="IJ426" s="59"/>
      <c r="IK426" s="59"/>
      <c r="IL426" s="59"/>
      <c r="IM426" s="59"/>
    </row>
    <row r="427" spans="1:247" ht="15" customHeight="1">
      <c r="A427" s="45">
        <f t="shared" ref="A427:A489" si="17">+A426+1</f>
        <v>417</v>
      </c>
      <c r="B427" s="108" t="s">
        <v>389</v>
      </c>
      <c r="C427" s="19"/>
      <c r="D427" s="45">
        <v>2014</v>
      </c>
      <c r="E427" s="45" t="s">
        <v>533</v>
      </c>
      <c r="F427" s="45">
        <v>1</v>
      </c>
      <c r="G427" s="126">
        <f t="shared" si="16"/>
        <v>95000000</v>
      </c>
      <c r="H427" s="36">
        <v>95000000</v>
      </c>
      <c r="I427" s="29">
        <f>H427-W427</f>
        <v>57000000</v>
      </c>
      <c r="J427" s="20">
        <v>1</v>
      </c>
      <c r="K427" s="22">
        <v>95000000</v>
      </c>
      <c r="L427" s="29">
        <f>I427</f>
        <v>57000000</v>
      </c>
      <c r="M427" s="18"/>
      <c r="N427" s="18"/>
      <c r="O427" s="18"/>
      <c r="P427" s="20"/>
      <c r="Q427" s="18"/>
      <c r="R427" s="20">
        <v>10</v>
      </c>
      <c r="S427" s="31">
        <f>100%/R427</f>
        <v>0.1</v>
      </c>
      <c r="T427" s="32">
        <f>H427/R427</f>
        <v>9500000</v>
      </c>
      <c r="U427" s="19">
        <f>2018-D427</f>
        <v>4</v>
      </c>
      <c r="V427" s="19"/>
      <c r="W427" s="33">
        <f>T427*U427</f>
        <v>38000000</v>
      </c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  <c r="HW427" s="6"/>
      <c r="HX427" s="6"/>
      <c r="HY427" s="6"/>
      <c r="HZ427" s="6"/>
      <c r="IA427" s="6"/>
      <c r="IB427" s="6"/>
      <c r="IC427" s="6"/>
      <c r="ID427" s="6"/>
      <c r="IE427" s="6"/>
      <c r="IF427" s="6"/>
      <c r="IG427" s="6"/>
      <c r="IH427" s="6"/>
      <c r="II427" s="6"/>
      <c r="IJ427" s="6"/>
      <c r="IK427" s="6"/>
      <c r="IL427" s="6"/>
      <c r="IM427" s="6"/>
    </row>
    <row r="428" spans="1:247" ht="15" customHeight="1">
      <c r="A428" s="45">
        <f t="shared" si="17"/>
        <v>418</v>
      </c>
      <c r="B428" s="107" t="s">
        <v>390</v>
      </c>
      <c r="C428" s="57"/>
      <c r="D428" s="45">
        <v>2012</v>
      </c>
      <c r="E428" s="45" t="s">
        <v>533</v>
      </c>
      <c r="F428" s="75">
        <v>1</v>
      </c>
      <c r="G428" s="126">
        <f t="shared" si="16"/>
        <v>45000000</v>
      </c>
      <c r="H428" s="35">
        <v>45000000</v>
      </c>
      <c r="I428" s="29">
        <f>H428-W428</f>
        <v>18000000</v>
      </c>
      <c r="J428" s="20">
        <v>1</v>
      </c>
      <c r="K428" s="22">
        <f>H428</f>
        <v>45000000</v>
      </c>
      <c r="L428" s="29">
        <f>I428</f>
        <v>18000000</v>
      </c>
      <c r="M428" s="37"/>
      <c r="N428" s="37"/>
      <c r="O428" s="37"/>
      <c r="P428" s="37"/>
      <c r="Q428" s="37"/>
      <c r="R428" s="20">
        <v>10</v>
      </c>
      <c r="S428" s="31">
        <f>100%/R428</f>
        <v>0.1</v>
      </c>
      <c r="T428" s="32">
        <f>H428/R428</f>
        <v>4500000</v>
      </c>
      <c r="U428" s="19">
        <f>2018-D428</f>
        <v>6</v>
      </c>
      <c r="V428" s="19"/>
      <c r="W428" s="33">
        <f>T428*U428</f>
        <v>27000000</v>
      </c>
      <c r="X428" s="26">
        <f>IF(I428&lt;0,0,I428)</f>
        <v>18000000</v>
      </c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  <c r="HW428" s="6"/>
      <c r="HX428" s="6"/>
      <c r="HY428" s="6"/>
      <c r="HZ428" s="6"/>
      <c r="IA428" s="6"/>
      <c r="IB428" s="6"/>
      <c r="IC428" s="6"/>
      <c r="ID428" s="6"/>
      <c r="IE428" s="6"/>
      <c r="IF428" s="6"/>
      <c r="IG428" s="6"/>
      <c r="IH428" s="6"/>
      <c r="II428" s="6"/>
      <c r="IJ428" s="6"/>
      <c r="IK428" s="6"/>
      <c r="IL428" s="6"/>
      <c r="IM428" s="6"/>
    </row>
    <row r="429" spans="1:247" ht="47.25">
      <c r="A429" s="45">
        <f t="shared" si="17"/>
        <v>419</v>
      </c>
      <c r="B429" s="107" t="s">
        <v>391</v>
      </c>
      <c r="C429" s="19"/>
      <c r="D429" s="45">
        <v>2013</v>
      </c>
      <c r="E429" s="45" t="s">
        <v>533</v>
      </c>
      <c r="F429" s="45">
        <v>1</v>
      </c>
      <c r="G429" s="126">
        <f t="shared" si="16"/>
        <v>32000000</v>
      </c>
      <c r="H429" s="36">
        <v>32000000</v>
      </c>
      <c r="I429" s="29">
        <f>H429-W429</f>
        <v>16000000</v>
      </c>
      <c r="J429" s="20">
        <v>1</v>
      </c>
      <c r="K429" s="22">
        <f>H429</f>
        <v>32000000</v>
      </c>
      <c r="L429" s="29">
        <f>I429</f>
        <v>16000000</v>
      </c>
      <c r="M429" s="30"/>
      <c r="N429" s="30"/>
      <c r="O429" s="30"/>
      <c r="P429" s="30"/>
      <c r="Q429" s="42"/>
      <c r="R429" s="19">
        <v>10</v>
      </c>
      <c r="S429" s="31">
        <f>100%/R429</f>
        <v>0.1</v>
      </c>
      <c r="T429" s="32">
        <f>H429/R429</f>
        <v>3200000</v>
      </c>
      <c r="U429" s="19">
        <f>2018-D429</f>
        <v>5</v>
      </c>
      <c r="V429" s="19"/>
      <c r="W429" s="33">
        <f>T429*U429</f>
        <v>16000000</v>
      </c>
      <c r="X429" s="26">
        <f>IF(I429&lt;0,0,I429)</f>
        <v>16000000</v>
      </c>
    </row>
    <row r="430" spans="1:247" ht="15" customHeight="1">
      <c r="A430" s="45">
        <f t="shared" si="17"/>
        <v>420</v>
      </c>
      <c r="B430" s="108" t="s">
        <v>392</v>
      </c>
      <c r="C430" s="19"/>
      <c r="D430" s="45">
        <v>2014</v>
      </c>
      <c r="E430" s="45" t="s">
        <v>533</v>
      </c>
      <c r="F430" s="45">
        <v>1</v>
      </c>
      <c r="G430" s="126">
        <f t="shared" si="16"/>
        <v>48000000</v>
      </c>
      <c r="H430" s="58">
        <v>48000000</v>
      </c>
      <c r="I430" s="29">
        <f>H430-W430</f>
        <v>28800000</v>
      </c>
      <c r="J430" s="20">
        <v>1</v>
      </c>
      <c r="K430" s="71">
        <v>48000000</v>
      </c>
      <c r="L430" s="29">
        <f>I430</f>
        <v>28800000</v>
      </c>
      <c r="M430" s="18"/>
      <c r="N430" s="18"/>
      <c r="O430" s="18"/>
      <c r="P430" s="20"/>
      <c r="Q430" s="18"/>
      <c r="R430" s="20">
        <v>10</v>
      </c>
      <c r="S430" s="31">
        <f>100%/R430</f>
        <v>0.1</v>
      </c>
      <c r="T430" s="32">
        <f>H430/R430</f>
        <v>4800000</v>
      </c>
      <c r="U430" s="19">
        <f>2018-D430</f>
        <v>4</v>
      </c>
      <c r="V430" s="19"/>
      <c r="W430" s="33">
        <f>T430*U430</f>
        <v>19200000</v>
      </c>
      <c r="X430" s="26"/>
    </row>
    <row r="431" spans="1:247" ht="15" customHeight="1">
      <c r="A431" s="45">
        <f t="shared" si="17"/>
        <v>421</v>
      </c>
      <c r="B431" s="74" t="s">
        <v>393</v>
      </c>
      <c r="C431" s="19"/>
      <c r="D431" s="45">
        <v>2014</v>
      </c>
      <c r="E431" s="45" t="s">
        <v>533</v>
      </c>
      <c r="F431" s="45">
        <v>1</v>
      </c>
      <c r="G431" s="126">
        <f t="shared" si="16"/>
        <v>65000000</v>
      </c>
      <c r="H431" s="58">
        <v>65000000</v>
      </c>
      <c r="I431" s="29">
        <f>H431-W431</f>
        <v>39000000</v>
      </c>
      <c r="J431" s="20">
        <v>1</v>
      </c>
      <c r="K431" s="71">
        <v>65000000</v>
      </c>
      <c r="L431" s="29">
        <f>I431</f>
        <v>39000000</v>
      </c>
      <c r="M431" s="18"/>
      <c r="N431" s="18"/>
      <c r="O431" s="18"/>
      <c r="P431" s="20"/>
      <c r="Q431" s="18"/>
      <c r="R431" s="20">
        <v>10</v>
      </c>
      <c r="S431" s="31">
        <f>100%/R431</f>
        <v>0.1</v>
      </c>
      <c r="T431" s="32">
        <f>H431/R431</f>
        <v>6500000</v>
      </c>
      <c r="U431" s="19">
        <f>2018-D431</f>
        <v>4</v>
      </c>
      <c r="V431" s="19"/>
      <c r="W431" s="33">
        <f>T431*U431</f>
        <v>26000000</v>
      </c>
      <c r="X431" s="26"/>
    </row>
    <row r="432" spans="1:247" ht="47.25">
      <c r="A432" s="45">
        <f t="shared" si="17"/>
        <v>422</v>
      </c>
      <c r="B432" s="107" t="s">
        <v>394</v>
      </c>
      <c r="C432" s="19"/>
      <c r="D432" s="45">
        <v>2010</v>
      </c>
      <c r="E432" s="45" t="s">
        <v>533</v>
      </c>
      <c r="F432" s="45">
        <v>1</v>
      </c>
      <c r="G432" s="126">
        <f t="shared" si="16"/>
        <v>16500000</v>
      </c>
      <c r="H432" s="35">
        <v>16500000</v>
      </c>
      <c r="I432" s="29">
        <f>H432-W432</f>
        <v>3300000</v>
      </c>
      <c r="J432" s="20">
        <v>1</v>
      </c>
      <c r="K432" s="22">
        <f>H432</f>
        <v>16500000</v>
      </c>
      <c r="L432" s="29">
        <f>I432</f>
        <v>3300000</v>
      </c>
      <c r="M432" s="30"/>
      <c r="N432" s="30"/>
      <c r="O432" s="30"/>
      <c r="P432" s="19"/>
      <c r="Q432" s="42"/>
      <c r="R432" s="19">
        <v>10</v>
      </c>
      <c r="S432" s="31">
        <f>100%/R432</f>
        <v>0.1</v>
      </c>
      <c r="T432" s="32">
        <f>H432/R432</f>
        <v>1650000</v>
      </c>
      <c r="U432" s="19">
        <f>2018-D432</f>
        <v>8</v>
      </c>
      <c r="V432" s="19"/>
      <c r="W432" s="33">
        <f>T432*U432</f>
        <v>13200000</v>
      </c>
      <c r="X432" s="26">
        <f>IF(I432&lt;0,0,I432)</f>
        <v>3300000</v>
      </c>
    </row>
    <row r="433" spans="1:247">
      <c r="A433" s="45">
        <f t="shared" si="17"/>
        <v>423</v>
      </c>
      <c r="B433" s="107" t="s">
        <v>395</v>
      </c>
      <c r="C433" s="19"/>
      <c r="D433" s="45">
        <v>2011</v>
      </c>
      <c r="E433" s="45" t="s">
        <v>533</v>
      </c>
      <c r="F433" s="45">
        <v>2</v>
      </c>
      <c r="G433" s="126">
        <f t="shared" si="16"/>
        <v>18500000</v>
      </c>
      <c r="H433" s="35">
        <v>37000000</v>
      </c>
      <c r="I433" s="29">
        <f>H433-W433</f>
        <v>11100000</v>
      </c>
      <c r="J433" s="20">
        <v>1</v>
      </c>
      <c r="K433" s="22">
        <f>H433</f>
        <v>37000000</v>
      </c>
      <c r="L433" s="29">
        <f>I433</f>
        <v>11100000</v>
      </c>
      <c r="M433" s="30"/>
      <c r="N433" s="30"/>
      <c r="O433" s="30"/>
      <c r="P433" s="19"/>
      <c r="Q433" s="42"/>
      <c r="R433" s="19">
        <v>10</v>
      </c>
      <c r="S433" s="31">
        <f>100%/R433</f>
        <v>0.1</v>
      </c>
      <c r="T433" s="32">
        <f>H433/R433</f>
        <v>3700000</v>
      </c>
      <c r="U433" s="19">
        <f>2018-D433</f>
        <v>7</v>
      </c>
      <c r="V433" s="19"/>
      <c r="W433" s="33">
        <f>T433*U433</f>
        <v>25900000</v>
      </c>
      <c r="X433" s="26">
        <f>IF(I433&lt;0,0,I433)</f>
        <v>11100000</v>
      </c>
    </row>
    <row r="434" spans="1:247" ht="31.5">
      <c r="A434" s="45">
        <f t="shared" si="17"/>
        <v>424</v>
      </c>
      <c r="B434" s="108" t="s">
        <v>396</v>
      </c>
      <c r="C434" s="19"/>
      <c r="D434" s="45">
        <v>2014</v>
      </c>
      <c r="E434" s="45" t="s">
        <v>533</v>
      </c>
      <c r="F434" s="45">
        <v>2</v>
      </c>
      <c r="G434" s="126">
        <f t="shared" si="16"/>
        <v>25000000</v>
      </c>
      <c r="H434" s="58">
        <v>50000000</v>
      </c>
      <c r="I434" s="29">
        <f>H434-W434</f>
        <v>30000000</v>
      </c>
      <c r="J434" s="20">
        <v>2</v>
      </c>
      <c r="K434" s="71">
        <v>50000000</v>
      </c>
      <c r="L434" s="29">
        <f>I434</f>
        <v>30000000</v>
      </c>
      <c r="M434" s="18"/>
      <c r="N434" s="18"/>
      <c r="O434" s="18"/>
      <c r="P434" s="20"/>
      <c r="Q434" s="18"/>
      <c r="R434" s="20">
        <v>10</v>
      </c>
      <c r="S434" s="31">
        <f>100%/R434</f>
        <v>0.1</v>
      </c>
      <c r="T434" s="32">
        <f>H434/R434</f>
        <v>5000000</v>
      </c>
      <c r="U434" s="19">
        <f>2018-D434</f>
        <v>4</v>
      </c>
      <c r="V434" s="19"/>
      <c r="W434" s="33">
        <f>T434*U434</f>
        <v>20000000</v>
      </c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  <c r="HW434" s="6"/>
      <c r="HX434" s="6"/>
      <c r="HY434" s="6"/>
      <c r="HZ434" s="6"/>
      <c r="IA434" s="6"/>
      <c r="IB434" s="6"/>
      <c r="IC434" s="6"/>
      <c r="ID434" s="6"/>
      <c r="IE434" s="6"/>
      <c r="IF434" s="6"/>
      <c r="IG434" s="6"/>
      <c r="IH434" s="6"/>
      <c r="II434" s="6"/>
      <c r="IJ434" s="6"/>
      <c r="IK434" s="6"/>
      <c r="IL434" s="6"/>
      <c r="IM434" s="6"/>
    </row>
    <row r="435" spans="1:247" ht="31.5">
      <c r="A435" s="45">
        <f t="shared" si="17"/>
        <v>425</v>
      </c>
      <c r="B435" s="107" t="s">
        <v>397</v>
      </c>
      <c r="C435" s="19"/>
      <c r="D435" s="45">
        <v>2010</v>
      </c>
      <c r="E435" s="45" t="s">
        <v>533</v>
      </c>
      <c r="F435" s="45">
        <v>1</v>
      </c>
      <c r="G435" s="126">
        <f t="shared" si="16"/>
        <v>30500000</v>
      </c>
      <c r="H435" s="35">
        <v>30500000</v>
      </c>
      <c r="I435" s="29">
        <f>H435-W435</f>
        <v>6100000</v>
      </c>
      <c r="J435" s="20">
        <v>1</v>
      </c>
      <c r="K435" s="22">
        <f>H435</f>
        <v>30500000</v>
      </c>
      <c r="L435" s="29">
        <f>I435</f>
        <v>6100000</v>
      </c>
      <c r="M435" s="30"/>
      <c r="N435" s="30"/>
      <c r="O435" s="30"/>
      <c r="P435" s="19"/>
      <c r="Q435" s="42"/>
      <c r="R435" s="19">
        <v>10</v>
      </c>
      <c r="S435" s="31">
        <f>100%/R435</f>
        <v>0.1</v>
      </c>
      <c r="T435" s="32">
        <f>H435/R435</f>
        <v>3050000</v>
      </c>
      <c r="U435" s="19">
        <f>2018-D435</f>
        <v>8</v>
      </c>
      <c r="V435" s="19"/>
      <c r="W435" s="33">
        <f>T435*U435</f>
        <v>24400000</v>
      </c>
      <c r="X435" s="26">
        <f>IF(I435&lt;0,0,I435)</f>
        <v>6100000</v>
      </c>
    </row>
    <row r="436" spans="1:247" ht="31.5">
      <c r="A436" s="45">
        <f t="shared" si="17"/>
        <v>426</v>
      </c>
      <c r="B436" s="107" t="s">
        <v>398</v>
      </c>
      <c r="C436" s="19"/>
      <c r="D436" s="45">
        <v>2011</v>
      </c>
      <c r="E436" s="45" t="s">
        <v>533</v>
      </c>
      <c r="F436" s="45">
        <v>1</v>
      </c>
      <c r="G436" s="126">
        <f t="shared" si="16"/>
        <v>60000000</v>
      </c>
      <c r="H436" s="35">
        <v>60000000</v>
      </c>
      <c r="I436" s="29">
        <f>H436-W436</f>
        <v>18000000</v>
      </c>
      <c r="J436" s="20">
        <v>1</v>
      </c>
      <c r="K436" s="22">
        <f>H436</f>
        <v>60000000</v>
      </c>
      <c r="L436" s="29">
        <f>I436</f>
        <v>18000000</v>
      </c>
      <c r="M436" s="30"/>
      <c r="N436" s="30"/>
      <c r="O436" s="30"/>
      <c r="P436" s="19"/>
      <c r="Q436" s="42"/>
      <c r="R436" s="19">
        <v>10</v>
      </c>
      <c r="S436" s="31">
        <f>100%/R436</f>
        <v>0.1</v>
      </c>
      <c r="T436" s="32">
        <f>H436/R436</f>
        <v>6000000</v>
      </c>
      <c r="U436" s="19">
        <f>2018-D436</f>
        <v>7</v>
      </c>
      <c r="V436" s="19"/>
      <c r="W436" s="33">
        <f>T436*U436</f>
        <v>42000000</v>
      </c>
      <c r="X436" s="26">
        <f>IF(I436&lt;0,0,I436)</f>
        <v>18000000</v>
      </c>
    </row>
    <row r="437" spans="1:247" ht="47.25">
      <c r="A437" s="45">
        <f t="shared" si="17"/>
        <v>427</v>
      </c>
      <c r="B437" s="107" t="s">
        <v>399</v>
      </c>
      <c r="C437" s="19"/>
      <c r="D437" s="45">
        <v>2011</v>
      </c>
      <c r="E437" s="45" t="s">
        <v>533</v>
      </c>
      <c r="F437" s="45">
        <v>1</v>
      </c>
      <c r="G437" s="126">
        <f t="shared" si="16"/>
        <v>45000000</v>
      </c>
      <c r="H437" s="35">
        <v>45000000</v>
      </c>
      <c r="I437" s="29">
        <f>H437-W437</f>
        <v>13500000</v>
      </c>
      <c r="J437" s="20">
        <v>1</v>
      </c>
      <c r="K437" s="22">
        <f>H437</f>
        <v>45000000</v>
      </c>
      <c r="L437" s="29">
        <f>I437</f>
        <v>13500000</v>
      </c>
      <c r="M437" s="30"/>
      <c r="N437" s="30"/>
      <c r="O437" s="30"/>
      <c r="P437" s="30"/>
      <c r="Q437" s="42"/>
      <c r="R437" s="19">
        <v>10</v>
      </c>
      <c r="S437" s="31">
        <f>100%/R437</f>
        <v>0.1</v>
      </c>
      <c r="T437" s="32">
        <f>H437/R437</f>
        <v>4500000</v>
      </c>
      <c r="U437" s="19">
        <f>2018-D437</f>
        <v>7</v>
      </c>
      <c r="V437" s="19"/>
      <c r="W437" s="33">
        <f>T437*U437</f>
        <v>31500000</v>
      </c>
      <c r="X437" s="26">
        <f>IF(I437&lt;0,0,I437)</f>
        <v>13500000</v>
      </c>
    </row>
    <row r="438" spans="1:247" ht="15" customHeight="1">
      <c r="A438" s="45">
        <f t="shared" si="17"/>
        <v>428</v>
      </c>
      <c r="B438" s="74" t="s">
        <v>400</v>
      </c>
      <c r="C438" s="19"/>
      <c r="D438" s="45">
        <v>2014</v>
      </c>
      <c r="E438" s="45" t="s">
        <v>533</v>
      </c>
      <c r="F438" s="75">
        <v>1</v>
      </c>
      <c r="G438" s="126">
        <f t="shared" si="16"/>
        <v>80000000</v>
      </c>
      <c r="H438" s="58">
        <v>80000000</v>
      </c>
      <c r="I438" s="29">
        <f>H438-W438</f>
        <v>48000000</v>
      </c>
      <c r="J438" s="57">
        <v>1</v>
      </c>
      <c r="K438" s="71">
        <v>80000000</v>
      </c>
      <c r="L438" s="29">
        <f>I438</f>
        <v>48000000</v>
      </c>
      <c r="M438" s="18"/>
      <c r="N438" s="18"/>
      <c r="O438" s="18"/>
      <c r="P438" s="20"/>
      <c r="Q438" s="18"/>
      <c r="R438" s="20">
        <v>10</v>
      </c>
      <c r="S438" s="31">
        <f>100%/R438</f>
        <v>0.1</v>
      </c>
      <c r="T438" s="32">
        <f>H438/R438</f>
        <v>8000000</v>
      </c>
      <c r="U438" s="19">
        <f>2018-D438</f>
        <v>4</v>
      </c>
      <c r="V438" s="19"/>
      <c r="W438" s="33">
        <f>T438*U438</f>
        <v>32000000</v>
      </c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  <c r="AQ438" s="59"/>
      <c r="AR438" s="59"/>
      <c r="AS438" s="59"/>
      <c r="AT438" s="59"/>
      <c r="AU438" s="59"/>
      <c r="AV438" s="59"/>
      <c r="AW438" s="59"/>
      <c r="AX438" s="59"/>
      <c r="AY438" s="59"/>
      <c r="AZ438" s="59"/>
      <c r="BA438" s="59"/>
      <c r="BB438" s="59"/>
      <c r="BC438" s="59"/>
      <c r="BD438" s="59"/>
      <c r="BE438" s="59"/>
      <c r="BF438" s="59"/>
      <c r="BG438" s="59"/>
      <c r="BH438" s="59"/>
      <c r="BI438" s="59"/>
      <c r="BJ438" s="59"/>
      <c r="BK438" s="59"/>
      <c r="BL438" s="59"/>
      <c r="BM438" s="59"/>
      <c r="BN438" s="59"/>
      <c r="BO438" s="59"/>
      <c r="BP438" s="59"/>
      <c r="BQ438" s="59"/>
      <c r="BR438" s="59"/>
      <c r="BS438" s="59"/>
      <c r="BT438" s="59"/>
      <c r="BU438" s="59"/>
      <c r="BV438" s="59"/>
      <c r="BW438" s="59"/>
      <c r="BX438" s="59"/>
      <c r="BY438" s="59"/>
      <c r="BZ438" s="59"/>
      <c r="CA438" s="59"/>
      <c r="CB438" s="59"/>
      <c r="CC438" s="59"/>
      <c r="CD438" s="59"/>
      <c r="CE438" s="59"/>
      <c r="CF438" s="59"/>
      <c r="CG438" s="59"/>
      <c r="CH438" s="59"/>
      <c r="CI438" s="59"/>
      <c r="CJ438" s="59"/>
      <c r="CK438" s="59"/>
      <c r="CL438" s="59"/>
      <c r="CM438" s="59"/>
      <c r="CN438" s="59"/>
      <c r="CO438" s="59"/>
      <c r="CP438" s="59"/>
      <c r="CQ438" s="59"/>
      <c r="CR438" s="59"/>
      <c r="CS438" s="59"/>
      <c r="CT438" s="59"/>
      <c r="CU438" s="59"/>
      <c r="CV438" s="59"/>
      <c r="CW438" s="59"/>
      <c r="CX438" s="59"/>
      <c r="CY438" s="59"/>
      <c r="CZ438" s="59"/>
      <c r="DA438" s="59"/>
      <c r="DB438" s="59"/>
      <c r="DC438" s="59"/>
      <c r="DD438" s="59"/>
      <c r="DE438" s="59"/>
      <c r="DF438" s="59"/>
      <c r="DG438" s="59"/>
      <c r="DH438" s="59"/>
      <c r="DI438" s="59"/>
      <c r="DJ438" s="59"/>
      <c r="DK438" s="59"/>
      <c r="DL438" s="59"/>
      <c r="DM438" s="59"/>
      <c r="DN438" s="59"/>
      <c r="DO438" s="59"/>
      <c r="DP438" s="59"/>
      <c r="DQ438" s="59"/>
      <c r="DR438" s="59"/>
      <c r="DS438" s="59"/>
      <c r="DT438" s="59"/>
      <c r="DU438" s="59"/>
      <c r="DV438" s="59"/>
      <c r="DW438" s="59"/>
      <c r="DX438" s="59"/>
      <c r="DY438" s="59"/>
      <c r="DZ438" s="59"/>
      <c r="EA438" s="59"/>
      <c r="EB438" s="59"/>
      <c r="EC438" s="59"/>
      <c r="ED438" s="59"/>
      <c r="EE438" s="59"/>
      <c r="EF438" s="59"/>
      <c r="EG438" s="59"/>
      <c r="EH438" s="59"/>
      <c r="EI438" s="59"/>
      <c r="EJ438" s="59"/>
      <c r="EK438" s="59"/>
      <c r="EL438" s="59"/>
      <c r="EM438" s="59"/>
      <c r="EN438" s="59"/>
      <c r="EO438" s="59"/>
      <c r="EP438" s="59"/>
      <c r="EQ438" s="59"/>
      <c r="ER438" s="59"/>
      <c r="ES438" s="59"/>
      <c r="ET438" s="59"/>
      <c r="EU438" s="59"/>
      <c r="EV438" s="59"/>
      <c r="EW438" s="59"/>
      <c r="EX438" s="59"/>
      <c r="EY438" s="59"/>
      <c r="EZ438" s="59"/>
      <c r="FA438" s="59"/>
      <c r="FB438" s="59"/>
      <c r="FC438" s="59"/>
      <c r="FD438" s="59"/>
      <c r="FE438" s="59"/>
      <c r="FF438" s="59"/>
      <c r="FG438" s="59"/>
      <c r="FH438" s="59"/>
      <c r="FI438" s="59"/>
      <c r="FJ438" s="59"/>
      <c r="FK438" s="59"/>
      <c r="FL438" s="59"/>
      <c r="FM438" s="59"/>
      <c r="FN438" s="59"/>
      <c r="FO438" s="59"/>
      <c r="FP438" s="59"/>
      <c r="FQ438" s="59"/>
      <c r="FR438" s="59"/>
      <c r="FS438" s="59"/>
      <c r="FT438" s="59"/>
      <c r="FU438" s="59"/>
      <c r="FV438" s="59"/>
      <c r="FW438" s="59"/>
      <c r="FX438" s="59"/>
      <c r="FY438" s="59"/>
      <c r="FZ438" s="59"/>
      <c r="GA438" s="59"/>
      <c r="GB438" s="59"/>
      <c r="GC438" s="59"/>
      <c r="GD438" s="59"/>
      <c r="GE438" s="59"/>
      <c r="GF438" s="59"/>
      <c r="GG438" s="59"/>
      <c r="GH438" s="59"/>
      <c r="GI438" s="59"/>
      <c r="GJ438" s="59"/>
      <c r="GK438" s="59"/>
      <c r="GL438" s="59"/>
      <c r="GM438" s="59"/>
      <c r="GN438" s="59"/>
      <c r="GO438" s="59"/>
      <c r="GP438" s="59"/>
      <c r="GQ438" s="59"/>
      <c r="GR438" s="59"/>
      <c r="GS438" s="59"/>
      <c r="GT438" s="59"/>
      <c r="GU438" s="59"/>
      <c r="GV438" s="59"/>
      <c r="GW438" s="59"/>
      <c r="GX438" s="59"/>
      <c r="GY438" s="59"/>
      <c r="GZ438" s="59"/>
      <c r="HA438" s="59"/>
      <c r="HB438" s="59"/>
      <c r="HC438" s="59"/>
      <c r="HD438" s="59"/>
      <c r="HE438" s="59"/>
      <c r="HF438" s="59"/>
      <c r="HG438" s="59"/>
      <c r="HH438" s="59"/>
      <c r="HI438" s="59"/>
      <c r="HJ438" s="59"/>
      <c r="HK438" s="59"/>
      <c r="HL438" s="59"/>
      <c r="HM438" s="59"/>
      <c r="HN438" s="59"/>
      <c r="HO438" s="59"/>
      <c r="HP438" s="59"/>
      <c r="HQ438" s="59"/>
      <c r="HR438" s="59"/>
      <c r="HS438" s="59"/>
      <c r="HT438" s="59"/>
      <c r="HU438" s="59"/>
      <c r="HV438" s="59"/>
      <c r="HW438" s="59"/>
      <c r="HX438" s="59"/>
      <c r="HY438" s="59"/>
      <c r="HZ438" s="59"/>
      <c r="IA438" s="59"/>
      <c r="IB438" s="59"/>
      <c r="IC438" s="59"/>
      <c r="ID438" s="59"/>
      <c r="IE438" s="59"/>
      <c r="IF438" s="59"/>
      <c r="IG438" s="59"/>
      <c r="IH438" s="59"/>
      <c r="II438" s="59"/>
      <c r="IJ438" s="59"/>
      <c r="IK438" s="59"/>
      <c r="IL438" s="59"/>
      <c r="IM438" s="59"/>
    </row>
    <row r="439" spans="1:247" ht="15" customHeight="1">
      <c r="A439" s="45">
        <f t="shared" si="17"/>
        <v>429</v>
      </c>
      <c r="B439" s="109" t="s">
        <v>401</v>
      </c>
      <c r="C439" s="57"/>
      <c r="D439" s="45">
        <v>2012</v>
      </c>
      <c r="E439" s="45" t="s">
        <v>533</v>
      </c>
      <c r="F439" s="75">
        <v>1</v>
      </c>
      <c r="G439" s="126">
        <f t="shared" si="16"/>
        <v>1001000000</v>
      </c>
      <c r="H439" s="35">
        <v>1001000000</v>
      </c>
      <c r="I439" s="29">
        <f>H439-W439</f>
        <v>400400000</v>
      </c>
      <c r="J439" s="20">
        <v>1</v>
      </c>
      <c r="K439" s="22">
        <f>H439</f>
        <v>1001000000</v>
      </c>
      <c r="L439" s="29">
        <f>I439</f>
        <v>400400000</v>
      </c>
      <c r="M439" s="37"/>
      <c r="N439" s="37"/>
      <c r="O439" s="37"/>
      <c r="P439" s="37"/>
      <c r="Q439" s="37"/>
      <c r="R439" s="20">
        <v>10</v>
      </c>
      <c r="S439" s="31">
        <f>100%/R439</f>
        <v>0.1</v>
      </c>
      <c r="T439" s="32">
        <f>H439/R439</f>
        <v>100100000</v>
      </c>
      <c r="U439" s="19">
        <f>2018-D439</f>
        <v>6</v>
      </c>
      <c r="V439" s="19"/>
      <c r="W439" s="33">
        <f>T439*U439</f>
        <v>600600000</v>
      </c>
      <c r="X439" s="26">
        <f>IF(I439&lt;0,0,I439)</f>
        <v>400400000</v>
      </c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  <c r="HW439" s="6"/>
      <c r="HX439" s="6"/>
      <c r="HY439" s="6"/>
      <c r="HZ439" s="6"/>
      <c r="IA439" s="6"/>
      <c r="IB439" s="6"/>
      <c r="IC439" s="6"/>
      <c r="ID439" s="6"/>
      <c r="IE439" s="6"/>
      <c r="IF439" s="6"/>
      <c r="IG439" s="6"/>
      <c r="IH439" s="6"/>
      <c r="II439" s="6"/>
      <c r="IJ439" s="6"/>
      <c r="IK439" s="6"/>
      <c r="IL439" s="6"/>
      <c r="IM439" s="6"/>
    </row>
    <row r="440" spans="1:247">
      <c r="A440" s="45">
        <f t="shared" si="17"/>
        <v>430</v>
      </c>
      <c r="B440" s="108" t="s">
        <v>402</v>
      </c>
      <c r="C440" s="19"/>
      <c r="D440" s="45">
        <v>2014</v>
      </c>
      <c r="E440" s="45" t="s">
        <v>533</v>
      </c>
      <c r="F440" s="45">
        <v>1</v>
      </c>
      <c r="G440" s="126">
        <f t="shared" si="16"/>
        <v>90000000</v>
      </c>
      <c r="H440" s="58">
        <v>90000000</v>
      </c>
      <c r="I440" s="29">
        <f>H440-W440</f>
        <v>54000000</v>
      </c>
      <c r="J440" s="20">
        <v>1</v>
      </c>
      <c r="K440" s="71">
        <v>90000000</v>
      </c>
      <c r="L440" s="29">
        <f>I440</f>
        <v>54000000</v>
      </c>
      <c r="M440" s="18"/>
      <c r="N440" s="18"/>
      <c r="O440" s="18"/>
      <c r="P440" s="20"/>
      <c r="Q440" s="18"/>
      <c r="R440" s="20">
        <v>10</v>
      </c>
      <c r="S440" s="31">
        <f>100%/R440</f>
        <v>0.1</v>
      </c>
      <c r="T440" s="32">
        <f>H440/R440</f>
        <v>9000000</v>
      </c>
      <c r="U440" s="19">
        <f>2018-D440</f>
        <v>4</v>
      </c>
      <c r="V440" s="19"/>
      <c r="W440" s="33">
        <f>T440*U440</f>
        <v>36000000</v>
      </c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  <c r="HW440" s="6"/>
      <c r="HX440" s="6"/>
      <c r="HY440" s="6"/>
      <c r="HZ440" s="6"/>
      <c r="IA440" s="6"/>
      <c r="IB440" s="6"/>
      <c r="IC440" s="6"/>
      <c r="ID440" s="6"/>
      <c r="IE440" s="6"/>
      <c r="IF440" s="6"/>
      <c r="IG440" s="6"/>
      <c r="IH440" s="6"/>
      <c r="II440" s="6"/>
      <c r="IJ440" s="6"/>
      <c r="IK440" s="6"/>
      <c r="IL440" s="6"/>
      <c r="IM440" s="6"/>
    </row>
    <row r="441" spans="1:247" ht="31.5">
      <c r="A441" s="45">
        <f t="shared" si="17"/>
        <v>431</v>
      </c>
      <c r="B441" s="107" t="s">
        <v>403</v>
      </c>
      <c r="C441" s="19"/>
      <c r="D441" s="45">
        <v>2007</v>
      </c>
      <c r="E441" s="45" t="s">
        <v>533</v>
      </c>
      <c r="F441" s="45">
        <v>2</v>
      </c>
      <c r="G441" s="126">
        <f t="shared" si="16"/>
        <v>35420000</v>
      </c>
      <c r="H441" s="28">
        <v>70840000</v>
      </c>
      <c r="I441" s="29">
        <v>0</v>
      </c>
      <c r="J441" s="20">
        <v>1</v>
      </c>
      <c r="K441" s="22">
        <f>H441</f>
        <v>70840000</v>
      </c>
      <c r="L441" s="29">
        <f>I441</f>
        <v>0</v>
      </c>
      <c r="M441" s="30"/>
      <c r="N441" s="30"/>
      <c r="O441" s="30"/>
      <c r="P441" s="19"/>
      <c r="Q441" s="42"/>
      <c r="R441" s="19">
        <v>10</v>
      </c>
      <c r="S441" s="31">
        <f>100%/R441</f>
        <v>0.1</v>
      </c>
      <c r="T441" s="32">
        <f>H441/R441</f>
        <v>7084000</v>
      </c>
      <c r="U441" s="19">
        <f>2018-D441</f>
        <v>11</v>
      </c>
      <c r="V441" s="19"/>
      <c r="W441" s="33">
        <f>T441*U441</f>
        <v>77924000</v>
      </c>
      <c r="X441" s="26">
        <f>IF(I441&lt;0,0,I441)</f>
        <v>0</v>
      </c>
    </row>
    <row r="442" spans="1:247" ht="31.5">
      <c r="A442" s="45">
        <f t="shared" si="17"/>
        <v>432</v>
      </c>
      <c r="B442" s="107" t="s">
        <v>403</v>
      </c>
      <c r="C442" s="19"/>
      <c r="D442" s="45">
        <v>2007</v>
      </c>
      <c r="E442" s="45" t="s">
        <v>533</v>
      </c>
      <c r="F442" s="45">
        <v>1</v>
      </c>
      <c r="G442" s="126">
        <f t="shared" si="16"/>
        <v>35420000</v>
      </c>
      <c r="H442" s="28">
        <v>35420000</v>
      </c>
      <c r="I442" s="29">
        <v>0</v>
      </c>
      <c r="J442" s="20">
        <v>1</v>
      </c>
      <c r="K442" s="22">
        <f>H442</f>
        <v>35420000</v>
      </c>
      <c r="L442" s="29">
        <f>I442</f>
        <v>0</v>
      </c>
      <c r="M442" s="30"/>
      <c r="N442" s="30"/>
      <c r="O442" s="30"/>
      <c r="P442" s="19"/>
      <c r="Q442" s="42"/>
      <c r="R442" s="19">
        <v>10</v>
      </c>
      <c r="S442" s="31">
        <f>100%/R442</f>
        <v>0.1</v>
      </c>
      <c r="T442" s="32">
        <f>H442/R442</f>
        <v>3542000</v>
      </c>
      <c r="U442" s="19">
        <f>2018-D442</f>
        <v>11</v>
      </c>
      <c r="V442" s="19"/>
      <c r="W442" s="33">
        <f>T442*U442</f>
        <v>38962000</v>
      </c>
      <c r="X442" s="26">
        <f>IF(I442&lt;0,0,I442)</f>
        <v>0</v>
      </c>
    </row>
    <row r="443" spans="1:247">
      <c r="A443" s="45">
        <f t="shared" si="17"/>
        <v>433</v>
      </c>
      <c r="B443" s="107" t="s">
        <v>404</v>
      </c>
      <c r="C443" s="19"/>
      <c r="D443" s="45">
        <v>2010</v>
      </c>
      <c r="E443" s="45" t="s">
        <v>533</v>
      </c>
      <c r="F443" s="45">
        <v>4</v>
      </c>
      <c r="G443" s="126">
        <f t="shared" si="16"/>
        <v>15600000</v>
      </c>
      <c r="H443" s="35">
        <v>62400000</v>
      </c>
      <c r="I443" s="29">
        <f>H443-W443</f>
        <v>12480000</v>
      </c>
      <c r="J443" s="20">
        <v>1</v>
      </c>
      <c r="K443" s="22">
        <f>H443</f>
        <v>62400000</v>
      </c>
      <c r="L443" s="29">
        <f>I443</f>
        <v>12480000</v>
      </c>
      <c r="M443" s="30"/>
      <c r="N443" s="30"/>
      <c r="O443" s="30"/>
      <c r="P443" s="19"/>
      <c r="Q443" s="42"/>
      <c r="R443" s="19">
        <v>10</v>
      </c>
      <c r="S443" s="31">
        <f>100%/R443</f>
        <v>0.1</v>
      </c>
      <c r="T443" s="32">
        <f>H443/R443</f>
        <v>6240000</v>
      </c>
      <c r="U443" s="19">
        <f>2018-D443</f>
        <v>8</v>
      </c>
      <c r="V443" s="19"/>
      <c r="W443" s="33">
        <f>T443*U443</f>
        <v>49920000</v>
      </c>
      <c r="X443" s="26">
        <f>IF(I443&lt;0,0,I443)</f>
        <v>12480000</v>
      </c>
    </row>
    <row r="444" spans="1:247" ht="47.25">
      <c r="A444" s="45">
        <f t="shared" si="17"/>
        <v>434</v>
      </c>
      <c r="B444" s="108" t="s">
        <v>405</v>
      </c>
      <c r="C444" s="19"/>
      <c r="D444" s="45">
        <v>2011</v>
      </c>
      <c r="E444" s="45" t="s">
        <v>533</v>
      </c>
      <c r="F444" s="45">
        <v>1</v>
      </c>
      <c r="G444" s="126">
        <f t="shared" si="16"/>
        <v>34500000</v>
      </c>
      <c r="H444" s="35">
        <v>34500000</v>
      </c>
      <c r="I444" s="29">
        <f>H444-W444</f>
        <v>10350000</v>
      </c>
      <c r="J444" s="20">
        <v>1</v>
      </c>
      <c r="K444" s="22">
        <f>H444</f>
        <v>34500000</v>
      </c>
      <c r="L444" s="29">
        <f>I444</f>
        <v>10350000</v>
      </c>
      <c r="M444" s="30"/>
      <c r="N444" s="30"/>
      <c r="O444" s="30"/>
      <c r="P444" s="19"/>
      <c r="Q444" s="42"/>
      <c r="R444" s="19">
        <v>10</v>
      </c>
      <c r="S444" s="31">
        <f>100%/R444</f>
        <v>0.1</v>
      </c>
      <c r="T444" s="32">
        <f>H444/R444</f>
        <v>3450000</v>
      </c>
      <c r="U444" s="19">
        <f>2018-D444</f>
        <v>7</v>
      </c>
      <c r="V444" s="19"/>
      <c r="W444" s="33">
        <f>T444*U444</f>
        <v>24150000</v>
      </c>
      <c r="X444" s="26">
        <f>IF(I444&lt;0,0,I444)</f>
        <v>10350000</v>
      </c>
    </row>
    <row r="445" spans="1:247">
      <c r="A445" s="45">
        <f t="shared" si="17"/>
        <v>435</v>
      </c>
      <c r="B445" s="107" t="s">
        <v>406</v>
      </c>
      <c r="C445" s="68"/>
      <c r="D445" s="45">
        <v>2017</v>
      </c>
      <c r="E445" s="45" t="s">
        <v>533</v>
      </c>
      <c r="F445" s="45">
        <v>4</v>
      </c>
      <c r="G445" s="126">
        <f t="shared" si="16"/>
        <v>76400000</v>
      </c>
      <c r="H445" s="36">
        <v>305600000</v>
      </c>
      <c r="I445" s="29">
        <f>H445-W445</f>
        <v>267400000</v>
      </c>
      <c r="J445" s="20">
        <v>4</v>
      </c>
      <c r="K445" s="36">
        <v>305600000</v>
      </c>
      <c r="L445" s="29">
        <f>I445</f>
        <v>267400000</v>
      </c>
      <c r="M445" s="30"/>
      <c r="N445" s="30"/>
      <c r="O445" s="30"/>
      <c r="P445" s="19"/>
      <c r="Q445" s="42"/>
      <c r="R445" s="19">
        <v>8</v>
      </c>
      <c r="S445" s="31">
        <f>100%/R445</f>
        <v>0.125</v>
      </c>
      <c r="T445" s="32">
        <f>H445/R445</f>
        <v>38200000</v>
      </c>
      <c r="U445" s="19">
        <f>2018-D445</f>
        <v>1</v>
      </c>
      <c r="V445" s="19"/>
      <c r="W445" s="33">
        <f>T445*U445</f>
        <v>38200000</v>
      </c>
      <c r="X445" s="26"/>
    </row>
    <row r="446" spans="1:247">
      <c r="A446" s="45">
        <f t="shared" si="17"/>
        <v>436</v>
      </c>
      <c r="B446" s="107" t="s">
        <v>407</v>
      </c>
      <c r="C446" s="68"/>
      <c r="D446" s="45">
        <v>2017</v>
      </c>
      <c r="E446" s="45" t="s">
        <v>533</v>
      </c>
      <c r="F446" s="45">
        <v>4</v>
      </c>
      <c r="G446" s="126">
        <f t="shared" si="16"/>
        <v>89070000</v>
      </c>
      <c r="H446" s="36">
        <v>356280000</v>
      </c>
      <c r="I446" s="29">
        <f>H446-W446</f>
        <v>311745000</v>
      </c>
      <c r="J446" s="20">
        <v>4</v>
      </c>
      <c r="K446" s="36">
        <v>356280000</v>
      </c>
      <c r="L446" s="29">
        <f>I446</f>
        <v>311745000</v>
      </c>
      <c r="M446" s="30"/>
      <c r="N446" s="30"/>
      <c r="O446" s="30"/>
      <c r="P446" s="19"/>
      <c r="Q446" s="42"/>
      <c r="R446" s="19">
        <v>8</v>
      </c>
      <c r="S446" s="31">
        <f>100%/R446</f>
        <v>0.125</v>
      </c>
      <c r="T446" s="32">
        <f>H446/R446</f>
        <v>44535000</v>
      </c>
      <c r="U446" s="19">
        <f>2018-D446</f>
        <v>1</v>
      </c>
      <c r="V446" s="19"/>
      <c r="W446" s="33">
        <f>T446*U446</f>
        <v>44535000</v>
      </c>
      <c r="X446" s="26"/>
    </row>
    <row r="447" spans="1:247" ht="31.5">
      <c r="A447" s="45">
        <f t="shared" si="17"/>
        <v>437</v>
      </c>
      <c r="B447" s="107" t="s">
        <v>408</v>
      </c>
      <c r="C447" s="19"/>
      <c r="D447" s="45">
        <v>2009</v>
      </c>
      <c r="E447" s="45" t="s">
        <v>533</v>
      </c>
      <c r="F447" s="45">
        <v>4</v>
      </c>
      <c r="G447" s="126">
        <f t="shared" si="16"/>
        <v>9500000</v>
      </c>
      <c r="H447" s="28">
        <v>38000000</v>
      </c>
      <c r="I447" s="29">
        <f>H447-W447</f>
        <v>3800000</v>
      </c>
      <c r="J447" s="20">
        <v>1</v>
      </c>
      <c r="K447" s="22">
        <f>H447</f>
        <v>38000000</v>
      </c>
      <c r="L447" s="29">
        <f>I447</f>
        <v>3800000</v>
      </c>
      <c r="M447" s="30"/>
      <c r="N447" s="30"/>
      <c r="O447" s="30"/>
      <c r="P447" s="19"/>
      <c r="Q447" s="42"/>
      <c r="R447" s="19">
        <v>10</v>
      </c>
      <c r="S447" s="31">
        <f>100%/R447</f>
        <v>0.1</v>
      </c>
      <c r="T447" s="32">
        <f>H447/R447</f>
        <v>3800000</v>
      </c>
      <c r="U447" s="19">
        <f>2018-D447</f>
        <v>9</v>
      </c>
      <c r="V447" s="19"/>
      <c r="W447" s="33">
        <f>T447*U447</f>
        <v>34200000</v>
      </c>
      <c r="X447" s="26">
        <f>IF(I447&lt;0,0,I447)</f>
        <v>3800000</v>
      </c>
    </row>
    <row r="448" spans="1:247" ht="31.5">
      <c r="A448" s="45">
        <f t="shared" si="17"/>
        <v>438</v>
      </c>
      <c r="B448" s="107" t="s">
        <v>409</v>
      </c>
      <c r="C448" s="68"/>
      <c r="D448" s="45">
        <v>2017</v>
      </c>
      <c r="E448" s="45" t="s">
        <v>533</v>
      </c>
      <c r="F448" s="45">
        <v>3</v>
      </c>
      <c r="G448" s="126">
        <f t="shared" si="16"/>
        <v>42150000</v>
      </c>
      <c r="H448" s="36">
        <v>126450000</v>
      </c>
      <c r="I448" s="29">
        <f>H448-W448</f>
        <v>110643750</v>
      </c>
      <c r="J448" s="20">
        <v>3</v>
      </c>
      <c r="K448" s="36">
        <v>126450000</v>
      </c>
      <c r="L448" s="29">
        <f>I448</f>
        <v>110643750</v>
      </c>
      <c r="M448" s="30"/>
      <c r="N448" s="30"/>
      <c r="O448" s="30"/>
      <c r="P448" s="19"/>
      <c r="Q448" s="42"/>
      <c r="R448" s="19">
        <v>8</v>
      </c>
      <c r="S448" s="31">
        <f>100%/R448</f>
        <v>0.125</v>
      </c>
      <c r="T448" s="32">
        <f>H448/R448</f>
        <v>15806250</v>
      </c>
      <c r="U448" s="19">
        <f>2018-D448</f>
        <v>1</v>
      </c>
      <c r="V448" s="19"/>
      <c r="W448" s="33">
        <f>T448*U448</f>
        <v>15806250</v>
      </c>
      <c r="X448" s="26"/>
    </row>
    <row r="449" spans="1:24" ht="31.5">
      <c r="A449" s="45">
        <f t="shared" si="17"/>
        <v>439</v>
      </c>
      <c r="B449" s="107" t="s">
        <v>410</v>
      </c>
      <c r="C449" s="19"/>
      <c r="D449" s="45">
        <v>2011</v>
      </c>
      <c r="E449" s="45" t="s">
        <v>533</v>
      </c>
      <c r="F449" s="45">
        <v>1</v>
      </c>
      <c r="G449" s="126">
        <f t="shared" si="16"/>
        <v>72000000</v>
      </c>
      <c r="H449" s="35">
        <v>72000000</v>
      </c>
      <c r="I449" s="29">
        <f>H449-W449</f>
        <v>21600000</v>
      </c>
      <c r="J449" s="20">
        <v>1</v>
      </c>
      <c r="K449" s="22">
        <f>H449</f>
        <v>72000000</v>
      </c>
      <c r="L449" s="29">
        <f>I449</f>
        <v>21600000</v>
      </c>
      <c r="M449" s="30"/>
      <c r="N449" s="30"/>
      <c r="O449" s="30"/>
      <c r="P449" s="19"/>
      <c r="Q449" s="42"/>
      <c r="R449" s="19">
        <v>10</v>
      </c>
      <c r="S449" s="31">
        <f>100%/R449</f>
        <v>0.1</v>
      </c>
      <c r="T449" s="32">
        <f>H449/R449</f>
        <v>7200000</v>
      </c>
      <c r="U449" s="19">
        <f>2018-D449</f>
        <v>7</v>
      </c>
      <c r="V449" s="19"/>
      <c r="W449" s="33">
        <f>T449*U449</f>
        <v>50400000</v>
      </c>
      <c r="X449" s="26">
        <f>IF(I449&lt;0,0,I449)</f>
        <v>21600000</v>
      </c>
    </row>
    <row r="450" spans="1:24" ht="47.25">
      <c r="A450" s="45">
        <f t="shared" si="17"/>
        <v>440</v>
      </c>
      <c r="B450" s="107" t="s">
        <v>411</v>
      </c>
      <c r="C450" s="19"/>
      <c r="D450" s="45">
        <v>2011</v>
      </c>
      <c r="E450" s="45" t="s">
        <v>533</v>
      </c>
      <c r="F450" s="45">
        <v>1</v>
      </c>
      <c r="G450" s="126">
        <f t="shared" si="16"/>
        <v>42000000</v>
      </c>
      <c r="H450" s="28">
        <v>42000000</v>
      </c>
      <c r="I450" s="29">
        <f>H450-W450</f>
        <v>12600000</v>
      </c>
      <c r="J450" s="20">
        <v>1</v>
      </c>
      <c r="K450" s="22">
        <f>H450</f>
        <v>42000000</v>
      </c>
      <c r="L450" s="29">
        <f>I450</f>
        <v>12600000</v>
      </c>
      <c r="M450" s="30"/>
      <c r="N450" s="30"/>
      <c r="O450" s="30"/>
      <c r="P450" s="19"/>
      <c r="Q450" s="42"/>
      <c r="R450" s="19">
        <v>10</v>
      </c>
      <c r="S450" s="31">
        <f>100%/R450</f>
        <v>0.1</v>
      </c>
      <c r="T450" s="32">
        <f>H450/R450</f>
        <v>4200000</v>
      </c>
      <c r="U450" s="19">
        <f>2018-D450</f>
        <v>7</v>
      </c>
      <c r="V450" s="19"/>
      <c r="W450" s="33">
        <f>T450*U450</f>
        <v>29400000</v>
      </c>
      <c r="X450" s="26">
        <f>IF(I450&lt;0,0,I450)</f>
        <v>12600000</v>
      </c>
    </row>
    <row r="451" spans="1:24">
      <c r="A451" s="45">
        <f t="shared" si="17"/>
        <v>441</v>
      </c>
      <c r="B451" s="107" t="s">
        <v>412</v>
      </c>
      <c r="C451" s="68"/>
      <c r="D451" s="45">
        <v>2017</v>
      </c>
      <c r="E451" s="45" t="s">
        <v>533</v>
      </c>
      <c r="F451" s="45">
        <v>3</v>
      </c>
      <c r="G451" s="126">
        <f t="shared" si="16"/>
        <v>89000000</v>
      </c>
      <c r="H451" s="36">
        <v>267000000</v>
      </c>
      <c r="I451" s="29">
        <f>H451-W451</f>
        <v>233625000</v>
      </c>
      <c r="J451" s="20">
        <v>3</v>
      </c>
      <c r="K451" s="36">
        <v>267000000</v>
      </c>
      <c r="L451" s="29">
        <f>I451</f>
        <v>233625000</v>
      </c>
      <c r="M451" s="30"/>
      <c r="N451" s="30"/>
      <c r="O451" s="30"/>
      <c r="P451" s="19"/>
      <c r="Q451" s="42"/>
      <c r="R451" s="19">
        <v>8</v>
      </c>
      <c r="S451" s="31">
        <f>100%/R451</f>
        <v>0.125</v>
      </c>
      <c r="T451" s="32">
        <f>H451/R451</f>
        <v>33375000</v>
      </c>
      <c r="U451" s="19">
        <f>2018-D451</f>
        <v>1</v>
      </c>
      <c r="V451" s="19"/>
      <c r="W451" s="33">
        <f>T451*U451</f>
        <v>33375000</v>
      </c>
      <c r="X451" s="26"/>
    </row>
    <row r="452" spans="1:24">
      <c r="A452" s="45">
        <f t="shared" si="17"/>
        <v>442</v>
      </c>
      <c r="B452" s="107" t="s">
        <v>413</v>
      </c>
      <c r="C452" s="68"/>
      <c r="D452" s="45">
        <v>2017</v>
      </c>
      <c r="E452" s="45" t="s">
        <v>533</v>
      </c>
      <c r="F452" s="45">
        <v>4</v>
      </c>
      <c r="G452" s="126">
        <f t="shared" si="16"/>
        <v>280220000</v>
      </c>
      <c r="H452" s="36">
        <v>1120880000</v>
      </c>
      <c r="I452" s="29">
        <f>H452-W452</f>
        <v>980770000</v>
      </c>
      <c r="J452" s="20">
        <v>4</v>
      </c>
      <c r="K452" s="36">
        <v>1120880000</v>
      </c>
      <c r="L452" s="29">
        <f>I452</f>
        <v>980770000</v>
      </c>
      <c r="M452" s="30"/>
      <c r="N452" s="30"/>
      <c r="O452" s="30"/>
      <c r="P452" s="19"/>
      <c r="Q452" s="42"/>
      <c r="R452" s="19">
        <v>8</v>
      </c>
      <c r="S452" s="31">
        <f>100%/R452</f>
        <v>0.125</v>
      </c>
      <c r="T452" s="32">
        <f>H452/R452</f>
        <v>140110000</v>
      </c>
      <c r="U452" s="19">
        <f>2018-D452</f>
        <v>1</v>
      </c>
      <c r="V452" s="19"/>
      <c r="W452" s="33">
        <f>T452*U452</f>
        <v>140110000</v>
      </c>
      <c r="X452" s="26"/>
    </row>
    <row r="453" spans="1:24" ht="31.5">
      <c r="A453" s="45">
        <f t="shared" si="17"/>
        <v>443</v>
      </c>
      <c r="B453" s="107" t="s">
        <v>414</v>
      </c>
      <c r="C453" s="19"/>
      <c r="D453" s="45">
        <v>2007</v>
      </c>
      <c r="E453" s="45" t="s">
        <v>533</v>
      </c>
      <c r="F453" s="45">
        <v>2</v>
      </c>
      <c r="G453" s="126">
        <f t="shared" si="16"/>
        <v>36000000</v>
      </c>
      <c r="H453" s="28">
        <v>72000000</v>
      </c>
      <c r="I453" s="29">
        <v>0</v>
      </c>
      <c r="J453" s="20">
        <v>1</v>
      </c>
      <c r="K453" s="22">
        <f>H453</f>
        <v>72000000</v>
      </c>
      <c r="L453" s="29">
        <f>I453</f>
        <v>0</v>
      </c>
      <c r="M453" s="30"/>
      <c r="N453" s="30"/>
      <c r="O453" s="30"/>
      <c r="P453" s="19"/>
      <c r="Q453" s="42"/>
      <c r="R453" s="19">
        <v>10</v>
      </c>
      <c r="S453" s="31">
        <f>100%/R453</f>
        <v>0.1</v>
      </c>
      <c r="T453" s="32">
        <f>H453/R453</f>
        <v>7200000</v>
      </c>
      <c r="U453" s="19">
        <f>2018-D453</f>
        <v>11</v>
      </c>
      <c r="V453" s="19"/>
      <c r="W453" s="33">
        <f>T453*U453</f>
        <v>79200000</v>
      </c>
      <c r="X453" s="26">
        <f>IF(I453&lt;0,0,I453)</f>
        <v>0</v>
      </c>
    </row>
    <row r="454" spans="1:24" ht="30" customHeight="1">
      <c r="A454" s="45">
        <f t="shared" si="17"/>
        <v>444</v>
      </c>
      <c r="B454" s="107" t="s">
        <v>415</v>
      </c>
      <c r="C454" s="45"/>
      <c r="D454" s="45">
        <v>2016</v>
      </c>
      <c r="E454" s="45" t="s">
        <v>533</v>
      </c>
      <c r="F454" s="45">
        <v>1</v>
      </c>
      <c r="G454" s="126">
        <f t="shared" si="16"/>
        <v>148500000</v>
      </c>
      <c r="H454" s="28">
        <v>148500000</v>
      </c>
      <c r="I454" s="29">
        <f>H454-W454</f>
        <v>111375000</v>
      </c>
      <c r="J454" s="20">
        <v>1</v>
      </c>
      <c r="K454" s="40">
        <v>148500000</v>
      </c>
      <c r="L454" s="29">
        <f>I454</f>
        <v>111375000</v>
      </c>
      <c r="M454" s="30"/>
      <c r="N454" s="30"/>
      <c r="O454" s="30"/>
      <c r="P454" s="19"/>
      <c r="Q454" s="42"/>
      <c r="R454" s="19">
        <v>8</v>
      </c>
      <c r="S454" s="31">
        <f>100%/R454</f>
        <v>0.125</v>
      </c>
      <c r="T454" s="32">
        <f>H454/R454</f>
        <v>18562500</v>
      </c>
      <c r="U454" s="19">
        <f>2018-D454</f>
        <v>2</v>
      </c>
      <c r="V454" s="19"/>
      <c r="W454" s="33">
        <f>T454*U454</f>
        <v>37125000</v>
      </c>
      <c r="X454" s="26"/>
    </row>
    <row r="455" spans="1:24" ht="15" customHeight="1">
      <c r="A455" s="45">
        <f t="shared" si="17"/>
        <v>445</v>
      </c>
      <c r="B455" s="107" t="s">
        <v>416</v>
      </c>
      <c r="C455" s="19"/>
      <c r="D455" s="45">
        <v>2011</v>
      </c>
      <c r="E455" s="45" t="s">
        <v>533</v>
      </c>
      <c r="F455" s="45">
        <v>1</v>
      </c>
      <c r="G455" s="126">
        <f t="shared" si="16"/>
        <v>35500000</v>
      </c>
      <c r="H455" s="35">
        <v>35500000</v>
      </c>
      <c r="I455" s="29">
        <f>H455-W455</f>
        <v>10650000</v>
      </c>
      <c r="J455" s="20">
        <v>1</v>
      </c>
      <c r="K455" s="22">
        <f>H455</f>
        <v>35500000</v>
      </c>
      <c r="L455" s="29">
        <f>I455</f>
        <v>10650000</v>
      </c>
      <c r="M455" s="30"/>
      <c r="N455" s="30"/>
      <c r="O455" s="30"/>
      <c r="P455" s="30"/>
      <c r="Q455" s="42"/>
      <c r="R455" s="19">
        <v>10</v>
      </c>
      <c r="S455" s="31">
        <f>100%/R455</f>
        <v>0.1</v>
      </c>
      <c r="T455" s="32">
        <f>H455/R455</f>
        <v>3550000</v>
      </c>
      <c r="U455" s="19">
        <f>2018-D455</f>
        <v>7</v>
      </c>
      <c r="V455" s="19"/>
      <c r="W455" s="33">
        <f>T455*U455</f>
        <v>24850000</v>
      </c>
      <c r="X455" s="26">
        <f>IF(I455&lt;0,0,I455)</f>
        <v>10650000</v>
      </c>
    </row>
    <row r="456" spans="1:24" ht="31.5">
      <c r="A456" s="45">
        <f t="shared" si="17"/>
        <v>446</v>
      </c>
      <c r="B456" s="107" t="s">
        <v>416</v>
      </c>
      <c r="C456" s="19"/>
      <c r="D456" s="45">
        <v>2011</v>
      </c>
      <c r="E456" s="45" t="s">
        <v>533</v>
      </c>
      <c r="F456" s="45">
        <v>1</v>
      </c>
      <c r="G456" s="126">
        <f t="shared" ref="G456:G519" si="18">+H456/F456</f>
        <v>35500000</v>
      </c>
      <c r="H456" s="35">
        <v>35500000</v>
      </c>
      <c r="I456" s="29">
        <f>H456-W456</f>
        <v>10650000</v>
      </c>
      <c r="J456" s="20">
        <v>1</v>
      </c>
      <c r="K456" s="22">
        <f>H456</f>
        <v>35500000</v>
      </c>
      <c r="L456" s="29">
        <f>I456</f>
        <v>10650000</v>
      </c>
      <c r="M456" s="30"/>
      <c r="N456" s="30"/>
      <c r="O456" s="30"/>
      <c r="P456" s="30"/>
      <c r="Q456" s="42"/>
      <c r="R456" s="19">
        <v>10</v>
      </c>
      <c r="S456" s="31">
        <f>100%/R456</f>
        <v>0.1</v>
      </c>
      <c r="T456" s="32">
        <f>H456/R456</f>
        <v>3550000</v>
      </c>
      <c r="U456" s="19">
        <f>2018-D456</f>
        <v>7</v>
      </c>
      <c r="V456" s="19"/>
      <c r="W456" s="33">
        <f>T456*U456</f>
        <v>24850000</v>
      </c>
      <c r="X456" s="26">
        <f>IF(I456&lt;0,0,I456)</f>
        <v>10650000</v>
      </c>
    </row>
    <row r="457" spans="1:24" ht="31.5">
      <c r="A457" s="45">
        <f t="shared" si="17"/>
        <v>447</v>
      </c>
      <c r="B457" s="107" t="s">
        <v>417</v>
      </c>
      <c r="C457" s="68"/>
      <c r="D457" s="45">
        <v>2017</v>
      </c>
      <c r="E457" s="45" t="s">
        <v>533</v>
      </c>
      <c r="F457" s="45">
        <v>2</v>
      </c>
      <c r="G457" s="126">
        <f t="shared" si="18"/>
        <v>77520000</v>
      </c>
      <c r="H457" s="36">
        <v>155040000</v>
      </c>
      <c r="I457" s="29">
        <f>H457-W457</f>
        <v>135660000</v>
      </c>
      <c r="J457" s="20">
        <v>2</v>
      </c>
      <c r="K457" s="36">
        <v>155040000</v>
      </c>
      <c r="L457" s="29">
        <f>I457</f>
        <v>135660000</v>
      </c>
      <c r="M457" s="30"/>
      <c r="N457" s="30"/>
      <c r="O457" s="30"/>
      <c r="P457" s="19"/>
      <c r="Q457" s="42"/>
      <c r="R457" s="19">
        <v>8</v>
      </c>
      <c r="S457" s="31">
        <f>100%/R457</f>
        <v>0.125</v>
      </c>
      <c r="T457" s="32">
        <f>H457/R457</f>
        <v>19380000</v>
      </c>
      <c r="U457" s="19">
        <f>2018-D457</f>
        <v>1</v>
      </c>
      <c r="V457" s="19"/>
      <c r="W457" s="33">
        <f>T457*U457</f>
        <v>19380000</v>
      </c>
      <c r="X457" s="26"/>
    </row>
    <row r="458" spans="1:24" ht="31.5">
      <c r="A458" s="45">
        <f t="shared" si="17"/>
        <v>448</v>
      </c>
      <c r="B458" s="107" t="s">
        <v>418</v>
      </c>
      <c r="C458" s="19"/>
      <c r="D458" s="45">
        <v>2010</v>
      </c>
      <c r="E458" s="45" t="s">
        <v>533</v>
      </c>
      <c r="F458" s="45">
        <v>4</v>
      </c>
      <c r="G458" s="126">
        <f t="shared" si="18"/>
        <v>13500000</v>
      </c>
      <c r="H458" s="35">
        <v>54000000</v>
      </c>
      <c r="I458" s="29">
        <f>H458-W458</f>
        <v>10800000</v>
      </c>
      <c r="J458" s="20">
        <v>1</v>
      </c>
      <c r="K458" s="22">
        <f>H458</f>
        <v>54000000</v>
      </c>
      <c r="L458" s="29">
        <f>I458</f>
        <v>10800000</v>
      </c>
      <c r="M458" s="30"/>
      <c r="N458" s="30"/>
      <c r="O458" s="30"/>
      <c r="P458" s="19"/>
      <c r="Q458" s="42"/>
      <c r="R458" s="19">
        <v>10</v>
      </c>
      <c r="S458" s="31">
        <f>100%/R458</f>
        <v>0.1</v>
      </c>
      <c r="T458" s="32">
        <f>H458/R458</f>
        <v>5400000</v>
      </c>
      <c r="U458" s="19">
        <f>2018-D458</f>
        <v>8</v>
      </c>
      <c r="V458" s="19"/>
      <c r="W458" s="33">
        <f>T458*U458</f>
        <v>43200000</v>
      </c>
      <c r="X458" s="26">
        <f>IF(I458&lt;0,0,I458)</f>
        <v>10800000</v>
      </c>
    </row>
    <row r="459" spans="1:24" ht="31.5">
      <c r="A459" s="45">
        <f t="shared" si="17"/>
        <v>449</v>
      </c>
      <c r="B459" s="107" t="s">
        <v>419</v>
      </c>
      <c r="C459" s="19"/>
      <c r="D459" s="45">
        <v>2010</v>
      </c>
      <c r="E459" s="45" t="s">
        <v>533</v>
      </c>
      <c r="F459" s="45">
        <v>1</v>
      </c>
      <c r="G459" s="126">
        <f t="shared" si="18"/>
        <v>35400000</v>
      </c>
      <c r="H459" s="35">
        <v>35400000</v>
      </c>
      <c r="I459" s="29">
        <f>H459-W459</f>
        <v>7080000</v>
      </c>
      <c r="J459" s="20">
        <v>1</v>
      </c>
      <c r="K459" s="22">
        <f>H459</f>
        <v>35400000</v>
      </c>
      <c r="L459" s="29">
        <f>I459</f>
        <v>7080000</v>
      </c>
      <c r="M459" s="30"/>
      <c r="N459" s="30"/>
      <c r="O459" s="30"/>
      <c r="P459" s="30"/>
      <c r="Q459" s="42"/>
      <c r="R459" s="19">
        <v>10</v>
      </c>
      <c r="S459" s="31">
        <f>100%/R459</f>
        <v>0.1</v>
      </c>
      <c r="T459" s="32">
        <f>H459/R459</f>
        <v>3540000</v>
      </c>
      <c r="U459" s="19">
        <f>2018-D459</f>
        <v>8</v>
      </c>
      <c r="V459" s="19"/>
      <c r="W459" s="33">
        <f>T459*U459</f>
        <v>28320000</v>
      </c>
      <c r="X459" s="26">
        <f>IF(I459&lt;0,0,I459)</f>
        <v>7080000</v>
      </c>
    </row>
    <row r="460" spans="1:24" ht="31.5">
      <c r="A460" s="45">
        <f t="shared" si="17"/>
        <v>450</v>
      </c>
      <c r="B460" s="107" t="s">
        <v>420</v>
      </c>
      <c r="C460" s="19"/>
      <c r="D460" s="45">
        <v>2011</v>
      </c>
      <c r="E460" s="45" t="s">
        <v>533</v>
      </c>
      <c r="F460" s="45">
        <v>1</v>
      </c>
      <c r="G460" s="126">
        <f t="shared" si="18"/>
        <v>55000000</v>
      </c>
      <c r="H460" s="35">
        <v>55000000</v>
      </c>
      <c r="I460" s="29">
        <f>H460-W460</f>
        <v>16500000</v>
      </c>
      <c r="J460" s="20">
        <v>1</v>
      </c>
      <c r="K460" s="22">
        <f>H460</f>
        <v>55000000</v>
      </c>
      <c r="L460" s="29">
        <f>I460</f>
        <v>16500000</v>
      </c>
      <c r="M460" s="30"/>
      <c r="N460" s="30"/>
      <c r="O460" s="30"/>
      <c r="P460" s="19"/>
      <c r="Q460" s="42"/>
      <c r="R460" s="19">
        <v>10</v>
      </c>
      <c r="S460" s="31">
        <f>100%/R460</f>
        <v>0.1</v>
      </c>
      <c r="T460" s="32">
        <f>H460/R460</f>
        <v>5500000</v>
      </c>
      <c r="U460" s="19">
        <f>2018-D460</f>
        <v>7</v>
      </c>
      <c r="V460" s="19"/>
      <c r="W460" s="33">
        <f>T460*U460</f>
        <v>38500000</v>
      </c>
      <c r="X460" s="26">
        <f>IF(I460&lt;0,0,I460)</f>
        <v>16500000</v>
      </c>
    </row>
    <row r="461" spans="1:24" ht="47.25">
      <c r="A461" s="45">
        <f t="shared" si="17"/>
        <v>451</v>
      </c>
      <c r="B461" s="107" t="s">
        <v>421</v>
      </c>
      <c r="C461" s="19"/>
      <c r="D461" s="45">
        <v>2010</v>
      </c>
      <c r="E461" s="45" t="s">
        <v>533</v>
      </c>
      <c r="F461" s="45">
        <v>1</v>
      </c>
      <c r="G461" s="126">
        <f t="shared" si="18"/>
        <v>39500000</v>
      </c>
      <c r="H461" s="35">
        <v>39500000</v>
      </c>
      <c r="I461" s="29">
        <f>H461-W461</f>
        <v>7900000</v>
      </c>
      <c r="J461" s="20">
        <v>1</v>
      </c>
      <c r="K461" s="22">
        <f>H461</f>
        <v>39500000</v>
      </c>
      <c r="L461" s="29">
        <f>I461</f>
        <v>7900000</v>
      </c>
      <c r="M461" s="30"/>
      <c r="N461" s="30"/>
      <c r="O461" s="30"/>
      <c r="P461" s="30"/>
      <c r="Q461" s="42"/>
      <c r="R461" s="19">
        <v>10</v>
      </c>
      <c r="S461" s="31">
        <f>100%/R461</f>
        <v>0.1</v>
      </c>
      <c r="T461" s="32">
        <f>H461/R461</f>
        <v>3950000</v>
      </c>
      <c r="U461" s="19">
        <f>2018-D461</f>
        <v>8</v>
      </c>
      <c r="V461" s="19"/>
      <c r="W461" s="33">
        <f>T461*U461</f>
        <v>31600000</v>
      </c>
      <c r="X461" s="26">
        <f>IF(I461&lt;0,0,I461)</f>
        <v>7900000</v>
      </c>
    </row>
    <row r="462" spans="1:24" ht="31.5">
      <c r="A462" s="45">
        <f t="shared" si="17"/>
        <v>452</v>
      </c>
      <c r="B462" s="107" t="s">
        <v>422</v>
      </c>
      <c r="C462" s="19"/>
      <c r="D462" s="45">
        <v>2010</v>
      </c>
      <c r="E462" s="45" t="s">
        <v>533</v>
      </c>
      <c r="F462" s="45">
        <v>2</v>
      </c>
      <c r="G462" s="126">
        <f t="shared" si="18"/>
        <v>39500000</v>
      </c>
      <c r="H462" s="35">
        <v>79000000</v>
      </c>
      <c r="I462" s="29">
        <f>H462-W462</f>
        <v>15800000</v>
      </c>
      <c r="J462" s="20">
        <v>1</v>
      </c>
      <c r="K462" s="22">
        <f>H462</f>
        <v>79000000</v>
      </c>
      <c r="L462" s="29">
        <f>I462</f>
        <v>15800000</v>
      </c>
      <c r="M462" s="30"/>
      <c r="N462" s="30"/>
      <c r="O462" s="30"/>
      <c r="P462" s="30"/>
      <c r="Q462" s="42"/>
      <c r="R462" s="19">
        <v>10</v>
      </c>
      <c r="S462" s="31">
        <f>100%/R462</f>
        <v>0.1</v>
      </c>
      <c r="T462" s="32">
        <f>H462/R462</f>
        <v>7900000</v>
      </c>
      <c r="U462" s="19">
        <f>2018-D462</f>
        <v>8</v>
      </c>
      <c r="V462" s="19"/>
      <c r="W462" s="33">
        <f>T462*U462</f>
        <v>63200000</v>
      </c>
      <c r="X462" s="26">
        <f>IF(I462&lt;0,0,I462)</f>
        <v>15800000</v>
      </c>
    </row>
    <row r="463" spans="1:24" ht="31.5">
      <c r="A463" s="45">
        <f t="shared" si="17"/>
        <v>453</v>
      </c>
      <c r="B463" s="107" t="s">
        <v>423</v>
      </c>
      <c r="C463" s="19"/>
      <c r="D463" s="45">
        <v>2010</v>
      </c>
      <c r="E463" s="45" t="s">
        <v>533</v>
      </c>
      <c r="F463" s="45">
        <v>2</v>
      </c>
      <c r="G463" s="126">
        <f t="shared" si="18"/>
        <v>39500000</v>
      </c>
      <c r="H463" s="35">
        <v>79000000</v>
      </c>
      <c r="I463" s="29">
        <f>H463-W463</f>
        <v>15800000</v>
      </c>
      <c r="J463" s="20">
        <v>1</v>
      </c>
      <c r="K463" s="22">
        <f>H463</f>
        <v>79000000</v>
      </c>
      <c r="L463" s="29">
        <f>I463</f>
        <v>15800000</v>
      </c>
      <c r="M463" s="30"/>
      <c r="N463" s="30"/>
      <c r="O463" s="30"/>
      <c r="P463" s="30"/>
      <c r="Q463" s="42"/>
      <c r="R463" s="19">
        <v>10</v>
      </c>
      <c r="S463" s="31">
        <f>100%/R463</f>
        <v>0.1</v>
      </c>
      <c r="T463" s="32">
        <f>H463/R463</f>
        <v>7900000</v>
      </c>
      <c r="U463" s="19">
        <f>2018-D463</f>
        <v>8</v>
      </c>
      <c r="V463" s="19"/>
      <c r="W463" s="33">
        <f>T463*U463</f>
        <v>63200000</v>
      </c>
      <c r="X463" s="26">
        <f>IF(I463&lt;0,0,I463)</f>
        <v>15800000</v>
      </c>
    </row>
    <row r="464" spans="1:24" ht="31.5">
      <c r="A464" s="45">
        <f t="shared" si="17"/>
        <v>454</v>
      </c>
      <c r="B464" s="107" t="s">
        <v>424</v>
      </c>
      <c r="C464" s="19"/>
      <c r="D464" s="45">
        <v>2010</v>
      </c>
      <c r="E464" s="45" t="s">
        <v>533</v>
      </c>
      <c r="F464" s="45">
        <v>2</v>
      </c>
      <c r="G464" s="126">
        <f t="shared" si="18"/>
        <v>48000000</v>
      </c>
      <c r="H464" s="35">
        <v>96000000</v>
      </c>
      <c r="I464" s="29">
        <f>H464-W464</f>
        <v>19200000</v>
      </c>
      <c r="J464" s="20">
        <v>1</v>
      </c>
      <c r="K464" s="22">
        <f>H464</f>
        <v>96000000</v>
      </c>
      <c r="L464" s="29">
        <f>I464</f>
        <v>19200000</v>
      </c>
      <c r="M464" s="30"/>
      <c r="N464" s="30"/>
      <c r="O464" s="30"/>
      <c r="P464" s="19"/>
      <c r="Q464" s="42"/>
      <c r="R464" s="19">
        <v>10</v>
      </c>
      <c r="S464" s="31">
        <f>100%/R464</f>
        <v>0.1</v>
      </c>
      <c r="T464" s="32">
        <f>H464/R464</f>
        <v>9600000</v>
      </c>
      <c r="U464" s="19">
        <f>2018-D464</f>
        <v>8</v>
      </c>
      <c r="V464" s="19"/>
      <c r="W464" s="33">
        <f>T464*U464</f>
        <v>76800000</v>
      </c>
      <c r="X464" s="26">
        <f>IF(I464&lt;0,0,I464)</f>
        <v>19200000</v>
      </c>
    </row>
    <row r="465" spans="1:24" ht="31.5">
      <c r="A465" s="45">
        <f t="shared" si="17"/>
        <v>455</v>
      </c>
      <c r="B465" s="107" t="s">
        <v>425</v>
      </c>
      <c r="C465" s="68"/>
      <c r="D465" s="45">
        <v>2017</v>
      </c>
      <c r="E465" s="45" t="s">
        <v>533</v>
      </c>
      <c r="F465" s="45">
        <v>4</v>
      </c>
      <c r="G465" s="126">
        <f t="shared" si="18"/>
        <v>52450000</v>
      </c>
      <c r="H465" s="36">
        <v>209800000</v>
      </c>
      <c r="I465" s="29">
        <f>H465-W465</f>
        <v>183575000</v>
      </c>
      <c r="J465" s="20">
        <v>4</v>
      </c>
      <c r="K465" s="36">
        <v>209800000</v>
      </c>
      <c r="L465" s="29">
        <f>I465</f>
        <v>183575000</v>
      </c>
      <c r="M465" s="30"/>
      <c r="N465" s="30"/>
      <c r="O465" s="30"/>
      <c r="P465" s="19"/>
      <c r="Q465" s="42"/>
      <c r="R465" s="19">
        <v>8</v>
      </c>
      <c r="S465" s="31">
        <f>100%/R465</f>
        <v>0.125</v>
      </c>
      <c r="T465" s="32">
        <f>H465/R465</f>
        <v>26225000</v>
      </c>
      <c r="U465" s="19">
        <f>2018-D465</f>
        <v>1</v>
      </c>
      <c r="V465" s="19"/>
      <c r="W465" s="33">
        <f>T465*U465</f>
        <v>26225000</v>
      </c>
      <c r="X465" s="26"/>
    </row>
    <row r="466" spans="1:24" ht="15" customHeight="1">
      <c r="A466" s="45">
        <f t="shared" si="17"/>
        <v>456</v>
      </c>
      <c r="B466" s="107" t="s">
        <v>426</v>
      </c>
      <c r="C466" s="19"/>
      <c r="D466" s="45">
        <v>2010</v>
      </c>
      <c r="E466" s="45" t="s">
        <v>533</v>
      </c>
      <c r="F466" s="45">
        <v>3</v>
      </c>
      <c r="G466" s="126">
        <f t="shared" si="18"/>
        <v>27000000</v>
      </c>
      <c r="H466" s="35">
        <v>81000000</v>
      </c>
      <c r="I466" s="29">
        <f>H466-W466</f>
        <v>16200000</v>
      </c>
      <c r="J466" s="20">
        <v>1</v>
      </c>
      <c r="K466" s="22">
        <f>H466</f>
        <v>81000000</v>
      </c>
      <c r="L466" s="29">
        <f>I466</f>
        <v>16200000</v>
      </c>
      <c r="M466" s="30"/>
      <c r="N466" s="30"/>
      <c r="O466" s="30"/>
      <c r="P466" s="19"/>
      <c r="Q466" s="42"/>
      <c r="R466" s="19">
        <v>10</v>
      </c>
      <c r="S466" s="31">
        <f>100%/R466</f>
        <v>0.1</v>
      </c>
      <c r="T466" s="32">
        <f>H466/R466</f>
        <v>8100000</v>
      </c>
      <c r="U466" s="19">
        <f>2018-D466</f>
        <v>8</v>
      </c>
      <c r="V466" s="19"/>
      <c r="W466" s="33">
        <f>T466*U466</f>
        <v>64800000</v>
      </c>
      <c r="X466" s="26">
        <f>IF(I466&lt;0,0,I466)</f>
        <v>16200000</v>
      </c>
    </row>
    <row r="467" spans="1:24">
      <c r="A467" s="45">
        <f t="shared" si="17"/>
        <v>457</v>
      </c>
      <c r="B467" s="107" t="s">
        <v>427</v>
      </c>
      <c r="C467" s="19"/>
      <c r="D467" s="45">
        <v>2009</v>
      </c>
      <c r="E467" s="45" t="s">
        <v>533</v>
      </c>
      <c r="F467" s="45">
        <v>3</v>
      </c>
      <c r="G467" s="126">
        <f t="shared" si="18"/>
        <v>22000000</v>
      </c>
      <c r="H467" s="35">
        <v>66000000</v>
      </c>
      <c r="I467" s="29">
        <f>H467-W467</f>
        <v>6600000</v>
      </c>
      <c r="J467" s="20">
        <v>1</v>
      </c>
      <c r="K467" s="22">
        <f>H467</f>
        <v>66000000</v>
      </c>
      <c r="L467" s="29">
        <f>I467</f>
        <v>6600000</v>
      </c>
      <c r="M467" s="30"/>
      <c r="N467" s="30"/>
      <c r="O467" s="30"/>
      <c r="P467" s="30"/>
      <c r="Q467" s="42"/>
      <c r="R467" s="19">
        <v>10</v>
      </c>
      <c r="S467" s="31">
        <f>100%/R467</f>
        <v>0.1</v>
      </c>
      <c r="T467" s="32">
        <f>H467/R467</f>
        <v>6600000</v>
      </c>
      <c r="U467" s="19">
        <f>2018-D467</f>
        <v>9</v>
      </c>
      <c r="V467" s="19"/>
      <c r="W467" s="33">
        <f>T467*U467</f>
        <v>59400000</v>
      </c>
      <c r="X467" s="26">
        <f>IF(I467&lt;0,0,I467)</f>
        <v>6600000</v>
      </c>
    </row>
    <row r="468" spans="1:24" ht="31.5">
      <c r="A468" s="45">
        <f t="shared" si="17"/>
        <v>458</v>
      </c>
      <c r="B468" s="107" t="s">
        <v>428</v>
      </c>
      <c r="C468" s="19"/>
      <c r="D468" s="45">
        <v>2011</v>
      </c>
      <c r="E468" s="45" t="s">
        <v>533</v>
      </c>
      <c r="F468" s="45">
        <v>1</v>
      </c>
      <c r="G468" s="126">
        <f t="shared" si="18"/>
        <v>80000000</v>
      </c>
      <c r="H468" s="35">
        <v>80000000</v>
      </c>
      <c r="I468" s="29">
        <f>H468-W468</f>
        <v>24000000</v>
      </c>
      <c r="J468" s="20">
        <v>1</v>
      </c>
      <c r="K468" s="22">
        <f>H468</f>
        <v>80000000</v>
      </c>
      <c r="L468" s="29">
        <f>I468</f>
        <v>24000000</v>
      </c>
      <c r="M468" s="30"/>
      <c r="N468" s="30"/>
      <c r="O468" s="30"/>
      <c r="P468" s="19"/>
      <c r="Q468" s="42"/>
      <c r="R468" s="19">
        <v>10</v>
      </c>
      <c r="S468" s="31">
        <f>100%/R468</f>
        <v>0.1</v>
      </c>
      <c r="T468" s="32">
        <f>H468/R468</f>
        <v>8000000</v>
      </c>
      <c r="U468" s="19">
        <f>2018-D468</f>
        <v>7</v>
      </c>
      <c r="V468" s="19"/>
      <c r="W468" s="33">
        <f>T468*U468</f>
        <v>56000000</v>
      </c>
      <c r="X468" s="26">
        <f>IF(I468&lt;0,0,I468)</f>
        <v>24000000</v>
      </c>
    </row>
    <row r="469" spans="1:24">
      <c r="A469" s="45">
        <f t="shared" si="17"/>
        <v>459</v>
      </c>
      <c r="B469" s="107" t="s">
        <v>429</v>
      </c>
      <c r="C469" s="19"/>
      <c r="D469" s="45">
        <v>2010</v>
      </c>
      <c r="E469" s="45" t="s">
        <v>533</v>
      </c>
      <c r="F469" s="45">
        <v>2</v>
      </c>
      <c r="G469" s="126">
        <f t="shared" si="18"/>
        <v>23500000</v>
      </c>
      <c r="H469" s="35">
        <v>47000000</v>
      </c>
      <c r="I469" s="29">
        <f>H469-W469</f>
        <v>9400000</v>
      </c>
      <c r="J469" s="20">
        <v>1</v>
      </c>
      <c r="K469" s="22">
        <f>H469</f>
        <v>47000000</v>
      </c>
      <c r="L469" s="29">
        <f>I469</f>
        <v>9400000</v>
      </c>
      <c r="M469" s="30"/>
      <c r="N469" s="30"/>
      <c r="O469" s="30"/>
      <c r="P469" s="19"/>
      <c r="Q469" s="42"/>
      <c r="R469" s="19">
        <v>10</v>
      </c>
      <c r="S469" s="31">
        <f>100%/R469</f>
        <v>0.1</v>
      </c>
      <c r="T469" s="32">
        <f>H469/R469</f>
        <v>4700000</v>
      </c>
      <c r="U469" s="19">
        <f>2018-D469</f>
        <v>8</v>
      </c>
      <c r="V469" s="19"/>
      <c r="W469" s="33">
        <f>T469*U469</f>
        <v>37600000</v>
      </c>
      <c r="X469" s="26">
        <f>IF(I469&lt;0,0,I469)</f>
        <v>9400000</v>
      </c>
    </row>
    <row r="470" spans="1:24">
      <c r="A470" s="45">
        <f t="shared" si="17"/>
        <v>460</v>
      </c>
      <c r="B470" s="107" t="s">
        <v>430</v>
      </c>
      <c r="C470" s="19"/>
      <c r="D470" s="45">
        <v>2010</v>
      </c>
      <c r="E470" s="45" t="s">
        <v>533</v>
      </c>
      <c r="F470" s="45">
        <v>2</v>
      </c>
      <c r="G470" s="126">
        <f t="shared" si="18"/>
        <v>17500000</v>
      </c>
      <c r="H470" s="35">
        <v>35000000</v>
      </c>
      <c r="I470" s="29">
        <f>H470-W470</f>
        <v>7000000</v>
      </c>
      <c r="J470" s="20">
        <v>1</v>
      </c>
      <c r="K470" s="22">
        <f>H470</f>
        <v>35000000</v>
      </c>
      <c r="L470" s="29">
        <f>I470</f>
        <v>7000000</v>
      </c>
      <c r="M470" s="30"/>
      <c r="N470" s="30"/>
      <c r="O470" s="30"/>
      <c r="P470" s="19"/>
      <c r="Q470" s="42"/>
      <c r="R470" s="19">
        <v>10</v>
      </c>
      <c r="S470" s="31">
        <f>100%/R470</f>
        <v>0.1</v>
      </c>
      <c r="T470" s="32">
        <f>H470/R470</f>
        <v>3500000</v>
      </c>
      <c r="U470" s="19">
        <f>2018-D470</f>
        <v>8</v>
      </c>
      <c r="V470" s="19"/>
      <c r="W470" s="33">
        <f>T470*U470</f>
        <v>28000000</v>
      </c>
      <c r="X470" s="26">
        <f>IF(I470&lt;0,0,I470)</f>
        <v>7000000</v>
      </c>
    </row>
    <row r="471" spans="1:24" ht="31.5">
      <c r="A471" s="45">
        <f t="shared" si="17"/>
        <v>461</v>
      </c>
      <c r="B471" s="108" t="s">
        <v>431</v>
      </c>
      <c r="C471" s="19"/>
      <c r="D471" s="45">
        <v>2011</v>
      </c>
      <c r="E471" s="45" t="s">
        <v>533</v>
      </c>
      <c r="F471" s="45">
        <v>1</v>
      </c>
      <c r="G471" s="126">
        <f t="shared" si="18"/>
        <v>35400000</v>
      </c>
      <c r="H471" s="35">
        <v>35400000</v>
      </c>
      <c r="I471" s="29">
        <f>H471-W471</f>
        <v>10620000</v>
      </c>
      <c r="J471" s="20">
        <v>1</v>
      </c>
      <c r="K471" s="22">
        <f>H471</f>
        <v>35400000</v>
      </c>
      <c r="L471" s="29">
        <f>I471</f>
        <v>10620000</v>
      </c>
      <c r="M471" s="30"/>
      <c r="N471" s="30"/>
      <c r="O471" s="30"/>
      <c r="P471" s="19"/>
      <c r="Q471" s="42"/>
      <c r="R471" s="19">
        <v>10</v>
      </c>
      <c r="S471" s="31">
        <f>100%/R471</f>
        <v>0.1</v>
      </c>
      <c r="T471" s="32">
        <f>H471/R471</f>
        <v>3540000</v>
      </c>
      <c r="U471" s="19">
        <f>2018-D471</f>
        <v>7</v>
      </c>
      <c r="V471" s="19"/>
      <c r="W471" s="33">
        <f>T471*U471</f>
        <v>24780000</v>
      </c>
      <c r="X471" s="26">
        <f>IF(I471&lt;0,0,I471)</f>
        <v>10620000</v>
      </c>
    </row>
    <row r="472" spans="1:24">
      <c r="A472" s="45">
        <f t="shared" si="17"/>
        <v>462</v>
      </c>
      <c r="B472" s="107" t="s">
        <v>432</v>
      </c>
      <c r="C472" s="19"/>
      <c r="D472" s="45">
        <v>2011</v>
      </c>
      <c r="E472" s="45" t="s">
        <v>533</v>
      </c>
      <c r="F472" s="45">
        <v>3</v>
      </c>
      <c r="G472" s="126">
        <f t="shared" si="18"/>
        <v>27000000</v>
      </c>
      <c r="H472" s="35">
        <v>81000000</v>
      </c>
      <c r="I472" s="29">
        <f>H472-W472</f>
        <v>24300000</v>
      </c>
      <c r="J472" s="20">
        <v>1</v>
      </c>
      <c r="K472" s="22">
        <f>H472</f>
        <v>81000000</v>
      </c>
      <c r="L472" s="29">
        <f>I472</f>
        <v>24300000</v>
      </c>
      <c r="M472" s="30"/>
      <c r="N472" s="30"/>
      <c r="O472" s="30"/>
      <c r="P472" s="19"/>
      <c r="Q472" s="42"/>
      <c r="R472" s="19">
        <v>10</v>
      </c>
      <c r="S472" s="31">
        <f>100%/R472</f>
        <v>0.1</v>
      </c>
      <c r="T472" s="32">
        <f>H472/R472</f>
        <v>8100000</v>
      </c>
      <c r="U472" s="19">
        <f>2018-D472</f>
        <v>7</v>
      </c>
      <c r="V472" s="19"/>
      <c r="W472" s="33">
        <f>T472*U472</f>
        <v>56700000</v>
      </c>
      <c r="X472" s="26">
        <f>IF(I472&lt;0,0,I472)</f>
        <v>24300000</v>
      </c>
    </row>
    <row r="473" spans="1:24" ht="31.5">
      <c r="A473" s="45">
        <f t="shared" si="17"/>
        <v>463</v>
      </c>
      <c r="B473" s="107" t="s">
        <v>433</v>
      </c>
      <c r="C473" s="68"/>
      <c r="D473" s="45">
        <v>2017</v>
      </c>
      <c r="E473" s="45" t="s">
        <v>533</v>
      </c>
      <c r="F473" s="45">
        <v>2</v>
      </c>
      <c r="G473" s="126">
        <f t="shared" si="18"/>
        <v>110100000</v>
      </c>
      <c r="H473" s="36">
        <v>220200000</v>
      </c>
      <c r="I473" s="29">
        <f>H473-W473</f>
        <v>192675000</v>
      </c>
      <c r="J473" s="20">
        <v>2</v>
      </c>
      <c r="K473" s="36">
        <v>220200000</v>
      </c>
      <c r="L473" s="29">
        <f>I473</f>
        <v>192675000</v>
      </c>
      <c r="M473" s="30"/>
      <c r="N473" s="30"/>
      <c r="O473" s="30"/>
      <c r="P473" s="19"/>
      <c r="Q473" s="42"/>
      <c r="R473" s="19">
        <v>8</v>
      </c>
      <c r="S473" s="31">
        <f>100%/R473</f>
        <v>0.125</v>
      </c>
      <c r="T473" s="32">
        <f>H473/R473</f>
        <v>27525000</v>
      </c>
      <c r="U473" s="19">
        <f>2018-D473</f>
        <v>1</v>
      </c>
      <c r="V473" s="19"/>
      <c r="W473" s="33">
        <f>T473*U473</f>
        <v>27525000</v>
      </c>
      <c r="X473" s="26"/>
    </row>
    <row r="474" spans="1:24" ht="31.5">
      <c r="A474" s="45">
        <f t="shared" si="17"/>
        <v>464</v>
      </c>
      <c r="B474" s="107" t="s">
        <v>434</v>
      </c>
      <c r="C474" s="68"/>
      <c r="D474" s="45">
        <v>2017</v>
      </c>
      <c r="E474" s="45" t="s">
        <v>533</v>
      </c>
      <c r="F474" s="45">
        <v>1</v>
      </c>
      <c r="G474" s="126">
        <f t="shared" si="18"/>
        <v>494950000</v>
      </c>
      <c r="H474" s="36">
        <v>494950000</v>
      </c>
      <c r="I474" s="29">
        <f>H474-W474</f>
        <v>433081250</v>
      </c>
      <c r="J474" s="20">
        <v>1</v>
      </c>
      <c r="K474" s="36">
        <v>494950000</v>
      </c>
      <c r="L474" s="29">
        <f>I474</f>
        <v>433081250</v>
      </c>
      <c r="M474" s="30"/>
      <c r="N474" s="30"/>
      <c r="O474" s="30"/>
      <c r="P474" s="19"/>
      <c r="Q474" s="42"/>
      <c r="R474" s="19">
        <v>8</v>
      </c>
      <c r="S474" s="31">
        <f>100%/R474</f>
        <v>0.125</v>
      </c>
      <c r="T474" s="32">
        <f>H474/R474</f>
        <v>61868750</v>
      </c>
      <c r="U474" s="19">
        <f>2018-D474</f>
        <v>1</v>
      </c>
      <c r="V474" s="19"/>
      <c r="W474" s="33">
        <f>T474*U474</f>
        <v>61868750</v>
      </c>
      <c r="X474" s="26"/>
    </row>
    <row r="475" spans="1:24" ht="31.5">
      <c r="A475" s="45">
        <f t="shared" si="17"/>
        <v>465</v>
      </c>
      <c r="B475" s="107" t="s">
        <v>435</v>
      </c>
      <c r="C475" s="19"/>
      <c r="D475" s="45">
        <v>2015</v>
      </c>
      <c r="E475" s="45" t="s">
        <v>533</v>
      </c>
      <c r="F475" s="45">
        <v>1</v>
      </c>
      <c r="G475" s="126">
        <f t="shared" si="18"/>
        <v>95000000</v>
      </c>
      <c r="H475" s="36">
        <v>95000000</v>
      </c>
      <c r="I475" s="29">
        <f>H475-W475</f>
        <v>59375000</v>
      </c>
      <c r="J475" s="20">
        <v>1</v>
      </c>
      <c r="K475" s="22">
        <f>H475</f>
        <v>95000000</v>
      </c>
      <c r="L475" s="29">
        <f>I475</f>
        <v>59375000</v>
      </c>
      <c r="M475" s="30"/>
      <c r="N475" s="30"/>
      <c r="O475" s="30"/>
      <c r="P475" s="30"/>
      <c r="Q475" s="42"/>
      <c r="R475" s="19">
        <v>8</v>
      </c>
      <c r="S475" s="31">
        <f>100%/R475</f>
        <v>0.125</v>
      </c>
      <c r="T475" s="32">
        <f>H475/R475</f>
        <v>11875000</v>
      </c>
      <c r="U475" s="19">
        <f>2018-D475</f>
        <v>3</v>
      </c>
      <c r="V475" s="19"/>
      <c r="W475" s="33">
        <f>T475*U475</f>
        <v>35625000</v>
      </c>
      <c r="X475" s="26">
        <f>IF(I475&lt;0,0,I475)</f>
        <v>59375000</v>
      </c>
    </row>
    <row r="476" spans="1:24" ht="29.25" customHeight="1">
      <c r="A476" s="45">
        <f t="shared" si="17"/>
        <v>466</v>
      </c>
      <c r="B476" s="107" t="s">
        <v>436</v>
      </c>
      <c r="C476" s="19"/>
      <c r="D476" s="45">
        <v>2009</v>
      </c>
      <c r="E476" s="45" t="s">
        <v>533</v>
      </c>
      <c r="F476" s="45">
        <v>1</v>
      </c>
      <c r="G476" s="126">
        <f t="shared" si="18"/>
        <v>5500000</v>
      </c>
      <c r="H476" s="28">
        <v>5500000</v>
      </c>
      <c r="I476" s="29">
        <f>H476-W476</f>
        <v>550000</v>
      </c>
      <c r="J476" s="20">
        <v>1</v>
      </c>
      <c r="K476" s="22">
        <f>H476</f>
        <v>5500000</v>
      </c>
      <c r="L476" s="29">
        <f>I476</f>
        <v>550000</v>
      </c>
      <c r="M476" s="30"/>
      <c r="N476" s="30"/>
      <c r="O476" s="30"/>
      <c r="P476" s="19"/>
      <c r="Q476" s="42"/>
      <c r="R476" s="19">
        <v>10</v>
      </c>
      <c r="S476" s="31">
        <f>100%/R476</f>
        <v>0.1</v>
      </c>
      <c r="T476" s="32">
        <f>H476/R476</f>
        <v>550000</v>
      </c>
      <c r="U476" s="19">
        <f>2018-D476</f>
        <v>9</v>
      </c>
      <c r="V476" s="19"/>
      <c r="W476" s="33">
        <f>T476*U476</f>
        <v>4950000</v>
      </c>
      <c r="X476" s="26">
        <f>IF(I476&lt;0,0,I476)</f>
        <v>550000</v>
      </c>
    </row>
    <row r="477" spans="1:24" ht="47.25">
      <c r="A477" s="45">
        <f t="shared" si="17"/>
        <v>467</v>
      </c>
      <c r="B477" s="107" t="s">
        <v>437</v>
      </c>
      <c r="C477" s="19"/>
      <c r="D477" s="45">
        <v>2010</v>
      </c>
      <c r="E477" s="45" t="s">
        <v>536</v>
      </c>
      <c r="F477" s="45">
        <v>1</v>
      </c>
      <c r="G477" s="126">
        <f t="shared" si="18"/>
        <v>80879634</v>
      </c>
      <c r="H477" s="35">
        <v>80879634</v>
      </c>
      <c r="I477" s="29">
        <f>H477-W477</f>
        <v>16175926.799999997</v>
      </c>
      <c r="J477" s="20">
        <v>1</v>
      </c>
      <c r="K477" s="22">
        <f>H477</f>
        <v>80879634</v>
      </c>
      <c r="L477" s="29">
        <f>I477</f>
        <v>16175926.799999997</v>
      </c>
      <c r="M477" s="30"/>
      <c r="N477" s="30"/>
      <c r="O477" s="30"/>
      <c r="P477" s="19"/>
      <c r="Q477" s="42"/>
      <c r="R477" s="19">
        <v>10</v>
      </c>
      <c r="S477" s="31">
        <f>100%/R477</f>
        <v>0.1</v>
      </c>
      <c r="T477" s="32">
        <f>H477/R477</f>
        <v>8087963.4000000004</v>
      </c>
      <c r="U477" s="19">
        <f>2018-D477</f>
        <v>8</v>
      </c>
      <c r="V477" s="43">
        <f>T477</f>
        <v>8087963.4000000004</v>
      </c>
      <c r="W477" s="33">
        <f>T477*U477</f>
        <v>64703707.200000003</v>
      </c>
      <c r="X477" s="26">
        <f>IF(I477&lt;0,0,I477)</f>
        <v>16175926.799999997</v>
      </c>
    </row>
    <row r="478" spans="1:24" ht="30" customHeight="1">
      <c r="A478" s="45">
        <f t="shared" si="17"/>
        <v>468</v>
      </c>
      <c r="B478" s="107" t="s">
        <v>438</v>
      </c>
      <c r="C478" s="19"/>
      <c r="D478" s="45">
        <v>2010</v>
      </c>
      <c r="E478" s="45" t="s">
        <v>534</v>
      </c>
      <c r="F478" s="45">
        <v>11</v>
      </c>
      <c r="G478" s="126">
        <f t="shared" si="18"/>
        <v>100438651.90909091</v>
      </c>
      <c r="H478" s="77">
        <v>1104825171</v>
      </c>
      <c r="I478" s="29">
        <f>H478-W478</f>
        <v>220965034.20000005</v>
      </c>
      <c r="J478" s="20">
        <v>1</v>
      </c>
      <c r="K478" s="22">
        <f>H478</f>
        <v>1104825171</v>
      </c>
      <c r="L478" s="29">
        <f>I478</f>
        <v>220965034.20000005</v>
      </c>
      <c r="M478" s="30"/>
      <c r="N478" s="30"/>
      <c r="O478" s="30"/>
      <c r="P478" s="19"/>
      <c r="Q478" s="42"/>
      <c r="R478" s="19">
        <v>10</v>
      </c>
      <c r="S478" s="31">
        <f>100%/R478</f>
        <v>0.1</v>
      </c>
      <c r="T478" s="32">
        <f>H478/R478</f>
        <v>110482517.09999999</v>
      </c>
      <c r="U478" s="19">
        <f>2018-D478</f>
        <v>8</v>
      </c>
      <c r="V478" s="19"/>
      <c r="W478" s="33">
        <f>T478*U478</f>
        <v>883860136.79999995</v>
      </c>
      <c r="X478" s="26">
        <f>IF(I478&lt;0,0,I478)</f>
        <v>220965034.20000005</v>
      </c>
    </row>
    <row r="479" spans="1:24">
      <c r="A479" s="45">
        <f t="shared" si="17"/>
        <v>469</v>
      </c>
      <c r="B479" s="107" t="s">
        <v>439</v>
      </c>
      <c r="C479" s="68" t="s">
        <v>547</v>
      </c>
      <c r="D479" s="45">
        <v>2017</v>
      </c>
      <c r="E479" s="45" t="s">
        <v>537</v>
      </c>
      <c r="F479" s="45">
        <v>1</v>
      </c>
      <c r="G479" s="126">
        <f t="shared" si="18"/>
        <v>309400000</v>
      </c>
      <c r="H479" s="36">
        <v>309400000</v>
      </c>
      <c r="I479" s="29">
        <f>H479-W479</f>
        <v>270725000</v>
      </c>
      <c r="J479" s="20">
        <v>1</v>
      </c>
      <c r="K479" s="36">
        <v>309400000</v>
      </c>
      <c r="L479" s="29">
        <f>I479</f>
        <v>270725000</v>
      </c>
      <c r="M479" s="30"/>
      <c r="N479" s="30"/>
      <c r="O479" s="30"/>
      <c r="P479" s="19"/>
      <c r="Q479" s="42"/>
      <c r="R479" s="19">
        <v>8</v>
      </c>
      <c r="S479" s="31">
        <f>100%/R479</f>
        <v>0.125</v>
      </c>
      <c r="T479" s="32">
        <f>H479/R479</f>
        <v>38675000</v>
      </c>
      <c r="U479" s="19">
        <f>2018-D479</f>
        <v>1</v>
      </c>
      <c r="V479" s="19"/>
      <c r="W479" s="33">
        <f>T479*U479</f>
        <v>38675000</v>
      </c>
      <c r="X479" s="26"/>
    </row>
    <row r="480" spans="1:24" ht="31.5">
      <c r="A480" s="45">
        <f t="shared" si="17"/>
        <v>470</v>
      </c>
      <c r="B480" s="107" t="s">
        <v>440</v>
      </c>
      <c r="C480" s="19"/>
      <c r="D480" s="45">
        <v>2008</v>
      </c>
      <c r="E480" s="45" t="s">
        <v>533</v>
      </c>
      <c r="F480" s="45">
        <v>1</v>
      </c>
      <c r="G480" s="126">
        <f t="shared" si="18"/>
        <v>35000000</v>
      </c>
      <c r="H480" s="28">
        <v>35000000</v>
      </c>
      <c r="I480" s="29">
        <f>H480-W480</f>
        <v>0</v>
      </c>
      <c r="J480" s="20">
        <v>1</v>
      </c>
      <c r="K480" s="40">
        <v>35000000</v>
      </c>
      <c r="L480" s="29">
        <f>I480</f>
        <v>0</v>
      </c>
      <c r="M480" s="30"/>
      <c r="N480" s="30"/>
      <c r="O480" s="30"/>
      <c r="P480" s="19"/>
      <c r="Q480" s="42"/>
      <c r="R480" s="19">
        <v>10</v>
      </c>
      <c r="S480" s="31">
        <f>100%/R480</f>
        <v>0.1</v>
      </c>
      <c r="T480" s="32">
        <f>H480/R480</f>
        <v>3500000</v>
      </c>
      <c r="U480" s="19">
        <f>2018-D480</f>
        <v>10</v>
      </c>
      <c r="V480" s="19"/>
      <c r="W480" s="33">
        <f>T480*U480</f>
        <v>35000000</v>
      </c>
      <c r="X480" s="26">
        <f>IF(I480&lt;0,0,I480)</f>
        <v>0</v>
      </c>
    </row>
    <row r="481" spans="1:24">
      <c r="A481" s="45">
        <f t="shared" si="17"/>
        <v>471</v>
      </c>
      <c r="B481" s="107" t="s">
        <v>441</v>
      </c>
      <c r="C481" s="19"/>
      <c r="D481" s="45">
        <v>2010</v>
      </c>
      <c r="E481" s="45" t="s">
        <v>533</v>
      </c>
      <c r="F481" s="45">
        <v>1</v>
      </c>
      <c r="G481" s="126">
        <f t="shared" si="18"/>
        <v>35000000</v>
      </c>
      <c r="H481" s="35">
        <v>35000000</v>
      </c>
      <c r="I481" s="29">
        <f>H481-W481</f>
        <v>7000000</v>
      </c>
      <c r="J481" s="20">
        <v>1</v>
      </c>
      <c r="K481" s="40">
        <v>35000000</v>
      </c>
      <c r="L481" s="29">
        <f>I481</f>
        <v>7000000</v>
      </c>
      <c r="M481" s="30"/>
      <c r="N481" s="30"/>
      <c r="O481" s="30"/>
      <c r="P481" s="19"/>
      <c r="Q481" s="42"/>
      <c r="R481" s="19">
        <v>10</v>
      </c>
      <c r="S481" s="31">
        <f>100%/R481</f>
        <v>0.1</v>
      </c>
      <c r="T481" s="32">
        <f>H481/R481</f>
        <v>3500000</v>
      </c>
      <c r="U481" s="19">
        <f>2018-D481</f>
        <v>8</v>
      </c>
      <c r="V481" s="19"/>
      <c r="W481" s="33">
        <f>T481*U481</f>
        <v>28000000</v>
      </c>
      <c r="X481" s="26">
        <f>IF(I481&lt;0,0,I481)</f>
        <v>7000000</v>
      </c>
    </row>
    <row r="482" spans="1:24" ht="31.5">
      <c r="A482" s="45">
        <f t="shared" si="17"/>
        <v>472</v>
      </c>
      <c r="B482" s="107" t="s">
        <v>442</v>
      </c>
      <c r="C482" s="19"/>
      <c r="D482" s="45">
        <v>2009</v>
      </c>
      <c r="E482" s="45" t="s">
        <v>533</v>
      </c>
      <c r="F482" s="45">
        <v>2</v>
      </c>
      <c r="G482" s="126">
        <f t="shared" si="18"/>
        <v>6500000</v>
      </c>
      <c r="H482" s="35">
        <v>13000000</v>
      </c>
      <c r="I482" s="29">
        <f>H482-W482</f>
        <v>1300000</v>
      </c>
      <c r="J482" s="20">
        <v>1</v>
      </c>
      <c r="K482" s="40">
        <v>6500000</v>
      </c>
      <c r="L482" s="29">
        <f>I482</f>
        <v>1300000</v>
      </c>
      <c r="M482" s="30"/>
      <c r="N482" s="30"/>
      <c r="O482" s="30"/>
      <c r="P482" s="19"/>
      <c r="Q482" s="42"/>
      <c r="R482" s="19">
        <v>10</v>
      </c>
      <c r="S482" s="31">
        <f>100%/R482</f>
        <v>0.1</v>
      </c>
      <c r="T482" s="32">
        <f>H482/R482</f>
        <v>1300000</v>
      </c>
      <c r="U482" s="19">
        <f>2018-D482</f>
        <v>9</v>
      </c>
      <c r="V482" s="19"/>
      <c r="W482" s="33">
        <f>T482*U482</f>
        <v>11700000</v>
      </c>
      <c r="X482" s="26">
        <f>IF(I482&lt;0,0,I482)</f>
        <v>1300000</v>
      </c>
    </row>
    <row r="483" spans="1:24" ht="31.5">
      <c r="A483" s="45">
        <f t="shared" si="17"/>
        <v>473</v>
      </c>
      <c r="B483" s="107" t="s">
        <v>443</v>
      </c>
      <c r="C483" s="19"/>
      <c r="D483" s="45">
        <v>2007</v>
      </c>
      <c r="E483" s="45" t="s">
        <v>533</v>
      </c>
      <c r="F483" s="45">
        <v>1</v>
      </c>
      <c r="G483" s="126">
        <f t="shared" si="18"/>
        <v>65000000</v>
      </c>
      <c r="H483" s="28">
        <v>65000000</v>
      </c>
      <c r="I483" s="29">
        <v>0</v>
      </c>
      <c r="J483" s="20">
        <v>1</v>
      </c>
      <c r="K483" s="40">
        <v>65000000</v>
      </c>
      <c r="L483" s="29">
        <f>I483</f>
        <v>0</v>
      </c>
      <c r="M483" s="30"/>
      <c r="N483" s="30"/>
      <c r="O483" s="30"/>
      <c r="P483" s="19"/>
      <c r="Q483" s="42"/>
      <c r="R483" s="19">
        <v>10</v>
      </c>
      <c r="S483" s="31">
        <f>100%/R483</f>
        <v>0.1</v>
      </c>
      <c r="T483" s="32">
        <f>H483/R483</f>
        <v>6500000</v>
      </c>
      <c r="U483" s="19">
        <f>2018-D483</f>
        <v>11</v>
      </c>
      <c r="V483" s="19"/>
      <c r="W483" s="33">
        <f>T483*U483</f>
        <v>71500000</v>
      </c>
      <c r="X483" s="26">
        <f>IF(I483&lt;0,0,I483)</f>
        <v>0</v>
      </c>
    </row>
    <row r="484" spans="1:24" ht="31.5">
      <c r="A484" s="45">
        <f t="shared" si="17"/>
        <v>474</v>
      </c>
      <c r="B484" s="107" t="s">
        <v>444</v>
      </c>
      <c r="C484" s="19"/>
      <c r="D484" s="45">
        <v>2010</v>
      </c>
      <c r="E484" s="45" t="s">
        <v>533</v>
      </c>
      <c r="F484" s="45">
        <v>2</v>
      </c>
      <c r="G484" s="126">
        <f t="shared" si="18"/>
        <v>75384501</v>
      </c>
      <c r="H484" s="35">
        <v>150769002</v>
      </c>
      <c r="I484" s="29">
        <f>H484-W484</f>
        <v>30153800.400000006</v>
      </c>
      <c r="J484" s="20">
        <v>1</v>
      </c>
      <c r="K484" s="40">
        <v>75384501</v>
      </c>
      <c r="L484" s="29">
        <f>I484</f>
        <v>30153800.400000006</v>
      </c>
      <c r="M484" s="30"/>
      <c r="N484" s="30"/>
      <c r="O484" s="30"/>
      <c r="P484" s="19"/>
      <c r="Q484" s="42"/>
      <c r="R484" s="19">
        <v>10</v>
      </c>
      <c r="S484" s="31">
        <f>100%/R484</f>
        <v>0.1</v>
      </c>
      <c r="T484" s="32">
        <f>H484/R484</f>
        <v>15076900.199999999</v>
      </c>
      <c r="U484" s="19">
        <f>2018-D484</f>
        <v>8</v>
      </c>
      <c r="V484" s="19"/>
      <c r="W484" s="33">
        <f>T484*U484</f>
        <v>120615201.59999999</v>
      </c>
      <c r="X484" s="26">
        <f>IF(I484&lt;0,0,I484)</f>
        <v>30153800.400000006</v>
      </c>
    </row>
    <row r="485" spans="1:24" ht="31.5">
      <c r="A485" s="45">
        <f t="shared" si="17"/>
        <v>475</v>
      </c>
      <c r="B485" s="107" t="s">
        <v>445</v>
      </c>
      <c r="C485" s="19"/>
      <c r="D485" s="45">
        <v>2007</v>
      </c>
      <c r="E485" s="45" t="s">
        <v>533</v>
      </c>
      <c r="F485" s="45">
        <v>1</v>
      </c>
      <c r="G485" s="126">
        <f t="shared" si="18"/>
        <v>12547500</v>
      </c>
      <c r="H485" s="28">
        <v>12547500</v>
      </c>
      <c r="I485" s="29">
        <v>0</v>
      </c>
      <c r="J485" s="20">
        <v>1</v>
      </c>
      <c r="K485" s="40">
        <v>12547500</v>
      </c>
      <c r="L485" s="29">
        <f>I485</f>
        <v>0</v>
      </c>
      <c r="M485" s="30"/>
      <c r="N485" s="30"/>
      <c r="O485" s="30"/>
      <c r="P485" s="19"/>
      <c r="Q485" s="42"/>
      <c r="R485" s="19">
        <v>10</v>
      </c>
      <c r="S485" s="31">
        <f>100%/R485</f>
        <v>0.1</v>
      </c>
      <c r="T485" s="32">
        <f>H485/R485</f>
        <v>1254750</v>
      </c>
      <c r="U485" s="19">
        <f>2018-D485</f>
        <v>11</v>
      </c>
      <c r="V485" s="19"/>
      <c r="W485" s="33">
        <f>T485*U485</f>
        <v>13802250</v>
      </c>
      <c r="X485" s="26">
        <f>IF(I485&lt;0,0,I485)</f>
        <v>0</v>
      </c>
    </row>
    <row r="486" spans="1:24">
      <c r="A486" s="45">
        <f t="shared" si="17"/>
        <v>476</v>
      </c>
      <c r="B486" s="107" t="s">
        <v>446</v>
      </c>
      <c r="C486" s="19"/>
      <c r="D486" s="45">
        <v>2010</v>
      </c>
      <c r="E486" s="45" t="s">
        <v>533</v>
      </c>
      <c r="F486" s="45">
        <v>2</v>
      </c>
      <c r="G486" s="126">
        <f t="shared" si="18"/>
        <v>12800000</v>
      </c>
      <c r="H486" s="35">
        <v>25600000</v>
      </c>
      <c r="I486" s="29">
        <f>H486-W486</f>
        <v>5120000</v>
      </c>
      <c r="J486" s="20">
        <v>1</v>
      </c>
      <c r="K486" s="40">
        <v>12800000</v>
      </c>
      <c r="L486" s="29">
        <f>I486</f>
        <v>5120000</v>
      </c>
      <c r="M486" s="30"/>
      <c r="N486" s="30"/>
      <c r="O486" s="30"/>
      <c r="P486" s="30"/>
      <c r="Q486" s="42"/>
      <c r="R486" s="19">
        <v>10</v>
      </c>
      <c r="S486" s="31">
        <f>100%/R486</f>
        <v>0.1</v>
      </c>
      <c r="T486" s="32">
        <f>H486/R486</f>
        <v>2560000</v>
      </c>
      <c r="U486" s="19">
        <f>2018-D486</f>
        <v>8</v>
      </c>
      <c r="V486" s="19"/>
      <c r="W486" s="33">
        <f>T486*U486</f>
        <v>20480000</v>
      </c>
      <c r="X486" s="26">
        <f>IF(I486&lt;0,0,I486)</f>
        <v>5120000</v>
      </c>
    </row>
    <row r="487" spans="1:24">
      <c r="A487" s="45">
        <f t="shared" si="17"/>
        <v>477</v>
      </c>
      <c r="B487" s="107" t="s">
        <v>447</v>
      </c>
      <c r="C487" s="68"/>
      <c r="D487" s="45">
        <v>2017</v>
      </c>
      <c r="E487" s="45" t="s">
        <v>533</v>
      </c>
      <c r="F487" s="45">
        <v>20</v>
      </c>
      <c r="G487" s="126">
        <f t="shared" si="18"/>
        <v>81700000</v>
      </c>
      <c r="H487" s="36">
        <v>1634000000</v>
      </c>
      <c r="I487" s="29">
        <f>H487-W487</f>
        <v>1429750000</v>
      </c>
      <c r="J487" s="20">
        <v>20</v>
      </c>
      <c r="K487" s="36">
        <v>1634000000</v>
      </c>
      <c r="L487" s="29">
        <f>I487</f>
        <v>1429750000</v>
      </c>
      <c r="M487" s="30"/>
      <c r="N487" s="30"/>
      <c r="O487" s="30"/>
      <c r="P487" s="19"/>
      <c r="Q487" s="42"/>
      <c r="R487" s="19">
        <v>8</v>
      </c>
      <c r="S487" s="31">
        <f>100%/R487</f>
        <v>0.125</v>
      </c>
      <c r="T487" s="32">
        <f>H487/R487</f>
        <v>204250000</v>
      </c>
      <c r="U487" s="19">
        <f>2018-D487</f>
        <v>1</v>
      </c>
      <c r="V487" s="19"/>
      <c r="W487" s="33">
        <f>T487*U487</f>
        <v>204250000</v>
      </c>
      <c r="X487" s="26"/>
    </row>
    <row r="488" spans="1:24" ht="30.75" customHeight="1">
      <c r="A488" s="45">
        <f t="shared" si="17"/>
        <v>478</v>
      </c>
      <c r="B488" s="107" t="s">
        <v>448</v>
      </c>
      <c r="C488" s="68" t="s">
        <v>546</v>
      </c>
      <c r="D488" s="45">
        <v>2017</v>
      </c>
      <c r="E488" s="45" t="s">
        <v>533</v>
      </c>
      <c r="F488" s="45">
        <v>1</v>
      </c>
      <c r="G488" s="126">
        <f t="shared" si="18"/>
        <v>13370000</v>
      </c>
      <c r="H488" s="36">
        <v>13370000</v>
      </c>
      <c r="I488" s="29">
        <f>H488-W488</f>
        <v>11698750</v>
      </c>
      <c r="J488" s="20">
        <v>1</v>
      </c>
      <c r="K488" s="36">
        <v>13370000</v>
      </c>
      <c r="L488" s="29">
        <f>I488</f>
        <v>11698750</v>
      </c>
      <c r="M488" s="30"/>
      <c r="N488" s="30"/>
      <c r="O488" s="30"/>
      <c r="P488" s="19"/>
      <c r="Q488" s="42"/>
      <c r="R488" s="19">
        <v>8</v>
      </c>
      <c r="S488" s="31">
        <f>100%/R488</f>
        <v>0.125</v>
      </c>
      <c r="T488" s="32">
        <f>H488/R488</f>
        <v>1671250</v>
      </c>
      <c r="U488" s="19">
        <f>2018-D488</f>
        <v>1</v>
      </c>
      <c r="V488" s="19"/>
      <c r="W488" s="33">
        <f>T488*U488</f>
        <v>1671250</v>
      </c>
      <c r="X488" s="26"/>
    </row>
    <row r="489" spans="1:24" ht="30.75" customHeight="1">
      <c r="A489" s="45">
        <f t="shared" si="17"/>
        <v>479</v>
      </c>
      <c r="B489" s="107" t="s">
        <v>449</v>
      </c>
      <c r="C489" s="19"/>
      <c r="D489" s="45">
        <v>2009</v>
      </c>
      <c r="E489" s="45" t="s">
        <v>533</v>
      </c>
      <c r="F489" s="45">
        <v>1</v>
      </c>
      <c r="G489" s="126">
        <f t="shared" si="18"/>
        <v>8000000</v>
      </c>
      <c r="H489" s="36">
        <v>8000000</v>
      </c>
      <c r="I489" s="29">
        <f>H489-W489</f>
        <v>800000</v>
      </c>
      <c r="J489" s="20">
        <v>1</v>
      </c>
      <c r="K489" s="22">
        <f>H489</f>
        <v>8000000</v>
      </c>
      <c r="L489" s="29">
        <f>I489</f>
        <v>800000</v>
      </c>
      <c r="M489" s="30"/>
      <c r="N489" s="30"/>
      <c r="O489" s="30"/>
      <c r="P489" s="30"/>
      <c r="Q489" s="42"/>
      <c r="R489" s="19">
        <v>10</v>
      </c>
      <c r="S489" s="31">
        <f>100%/R489</f>
        <v>0.1</v>
      </c>
      <c r="T489" s="32">
        <f>H489/R489</f>
        <v>800000</v>
      </c>
      <c r="U489" s="19">
        <f>2018-D489</f>
        <v>9</v>
      </c>
      <c r="V489" s="19"/>
      <c r="W489" s="33">
        <f>T489*U489</f>
        <v>7200000</v>
      </c>
      <c r="X489" s="26">
        <f>IF(I489&lt;0,0,I489)</f>
        <v>800000</v>
      </c>
    </row>
    <row r="490" spans="1:24" ht="30.75" customHeight="1">
      <c r="A490" s="45"/>
      <c r="B490" s="111" t="s">
        <v>531</v>
      </c>
      <c r="C490" s="19"/>
      <c r="D490" s="45"/>
      <c r="E490" s="45"/>
      <c r="F490" s="45"/>
      <c r="G490" s="126" t="e">
        <f t="shared" si="18"/>
        <v>#DIV/0!</v>
      </c>
      <c r="H490" s="36"/>
      <c r="I490" s="29"/>
      <c r="J490" s="20"/>
      <c r="K490" s="22"/>
      <c r="L490" s="29"/>
      <c r="M490" s="30"/>
      <c r="N490" s="30"/>
      <c r="O490" s="30"/>
      <c r="P490" s="30"/>
      <c r="Q490" s="42"/>
      <c r="R490" s="19"/>
      <c r="S490" s="31"/>
      <c r="T490" s="32"/>
      <c r="U490" s="19"/>
      <c r="V490" s="19"/>
      <c r="W490" s="33"/>
      <c r="X490" s="26"/>
    </row>
    <row r="491" spans="1:24" ht="30.75" customHeight="1">
      <c r="A491" s="45">
        <f>+A489+1</f>
        <v>480</v>
      </c>
      <c r="B491" s="107" t="s">
        <v>450</v>
      </c>
      <c r="C491" s="45"/>
      <c r="D491" s="45">
        <v>2016</v>
      </c>
      <c r="E491" s="45" t="s">
        <v>534</v>
      </c>
      <c r="F491" s="45">
        <v>1</v>
      </c>
      <c r="G491" s="126">
        <f t="shared" si="18"/>
        <v>38500000</v>
      </c>
      <c r="H491" s="35">
        <v>38500000</v>
      </c>
      <c r="I491" s="29">
        <f>H491-W491</f>
        <v>23100000</v>
      </c>
      <c r="J491" s="20">
        <v>1</v>
      </c>
      <c r="K491" s="40">
        <f>H491</f>
        <v>38500000</v>
      </c>
      <c r="L491" s="29">
        <f>I491</f>
        <v>23100000</v>
      </c>
      <c r="M491" s="19"/>
      <c r="N491" s="19"/>
      <c r="O491" s="19"/>
      <c r="P491" s="19"/>
      <c r="Q491" s="42"/>
      <c r="R491" s="19">
        <v>5</v>
      </c>
      <c r="S491" s="31">
        <f>100%/R491</f>
        <v>0.2</v>
      </c>
      <c r="T491" s="32">
        <f>H491/R491</f>
        <v>7700000</v>
      </c>
      <c r="U491" s="19">
        <f>2018-D491</f>
        <v>2</v>
      </c>
      <c r="V491" s="19"/>
      <c r="W491" s="33">
        <f>T491*U491</f>
        <v>15400000</v>
      </c>
      <c r="X491" s="26"/>
    </row>
    <row r="492" spans="1:24" ht="30.75" customHeight="1">
      <c r="A492" s="45">
        <f>+A491+1</f>
        <v>481</v>
      </c>
      <c r="B492" s="107" t="s">
        <v>451</v>
      </c>
      <c r="C492" s="45"/>
      <c r="D492" s="45">
        <v>2016</v>
      </c>
      <c r="E492" s="45" t="s">
        <v>534</v>
      </c>
      <c r="F492" s="45">
        <v>1</v>
      </c>
      <c r="G492" s="126">
        <f t="shared" si="18"/>
        <v>62700000</v>
      </c>
      <c r="H492" s="35">
        <v>62700000</v>
      </c>
      <c r="I492" s="29">
        <f>H492-W492</f>
        <v>37620000</v>
      </c>
      <c r="J492" s="20">
        <v>1</v>
      </c>
      <c r="K492" s="40">
        <f>H492</f>
        <v>62700000</v>
      </c>
      <c r="L492" s="29">
        <f>I492</f>
        <v>37620000</v>
      </c>
      <c r="M492" s="19"/>
      <c r="N492" s="19"/>
      <c r="O492" s="19"/>
      <c r="P492" s="19"/>
      <c r="Q492" s="42"/>
      <c r="R492" s="19">
        <v>5</v>
      </c>
      <c r="S492" s="31">
        <f>100%/R492</f>
        <v>0.2</v>
      </c>
      <c r="T492" s="32">
        <f>H492/R492</f>
        <v>12540000</v>
      </c>
      <c r="U492" s="19">
        <f>2018-D492</f>
        <v>2</v>
      </c>
      <c r="V492" s="19"/>
      <c r="W492" s="33">
        <f>T492*U492</f>
        <v>25080000</v>
      </c>
      <c r="X492" s="26"/>
    </row>
    <row r="493" spans="1:24" ht="30.75" customHeight="1">
      <c r="A493" s="45">
        <f t="shared" ref="A493:A505" si="19">+A492+1</f>
        <v>482</v>
      </c>
      <c r="B493" s="107" t="s">
        <v>452</v>
      </c>
      <c r="C493" s="45"/>
      <c r="D493" s="45">
        <v>2016</v>
      </c>
      <c r="E493" s="45" t="s">
        <v>533</v>
      </c>
      <c r="F493" s="45">
        <v>1</v>
      </c>
      <c r="G493" s="126">
        <f t="shared" si="18"/>
        <v>24200000</v>
      </c>
      <c r="H493" s="35">
        <v>24200000</v>
      </c>
      <c r="I493" s="29">
        <f>H493-W493</f>
        <v>14520000</v>
      </c>
      <c r="J493" s="20">
        <v>1</v>
      </c>
      <c r="K493" s="40">
        <v>24200000</v>
      </c>
      <c r="L493" s="29">
        <f>I493</f>
        <v>14520000</v>
      </c>
      <c r="M493" s="19"/>
      <c r="N493" s="19"/>
      <c r="O493" s="19"/>
      <c r="P493" s="19"/>
      <c r="Q493" s="42"/>
      <c r="R493" s="19">
        <v>5</v>
      </c>
      <c r="S493" s="31">
        <f>100%/R493</f>
        <v>0.2</v>
      </c>
      <c r="T493" s="32">
        <f>H493/R493</f>
        <v>4840000</v>
      </c>
      <c r="U493" s="19">
        <f>2018-D493</f>
        <v>2</v>
      </c>
      <c r="V493" s="19"/>
      <c r="W493" s="33">
        <f>T493*U493</f>
        <v>9680000</v>
      </c>
      <c r="X493" s="26"/>
    </row>
    <row r="494" spans="1:24" ht="30.75" customHeight="1">
      <c r="A494" s="45">
        <f t="shared" si="19"/>
        <v>483</v>
      </c>
      <c r="B494" s="107" t="s">
        <v>453</v>
      </c>
      <c r="C494" s="19"/>
      <c r="D494" s="45">
        <v>2010</v>
      </c>
      <c r="E494" s="45" t="s">
        <v>538</v>
      </c>
      <c r="F494" s="45">
        <v>1</v>
      </c>
      <c r="G494" s="126">
        <f t="shared" si="18"/>
        <v>151347000</v>
      </c>
      <c r="H494" s="35">
        <v>151347000</v>
      </c>
      <c r="I494" s="29">
        <v>0</v>
      </c>
      <c r="J494" s="20">
        <v>1</v>
      </c>
      <c r="K494" s="40">
        <v>151347000</v>
      </c>
      <c r="L494" s="29">
        <f>I494</f>
        <v>0</v>
      </c>
      <c r="M494" s="19"/>
      <c r="N494" s="19"/>
      <c r="O494" s="19"/>
      <c r="P494" s="19"/>
      <c r="Q494" s="42"/>
      <c r="R494" s="19">
        <v>5</v>
      </c>
      <c r="S494" s="31">
        <f>100%/R494</f>
        <v>0.2</v>
      </c>
      <c r="T494" s="32">
        <f>H494/R494</f>
        <v>30269400</v>
      </c>
      <c r="U494" s="19">
        <f>2018-D494</f>
        <v>8</v>
      </c>
      <c r="V494" s="19">
        <v>0</v>
      </c>
      <c r="W494" s="33">
        <f>T494*U494</f>
        <v>242155200</v>
      </c>
      <c r="X494" s="26">
        <f>IF(I494&lt;0,0,I494)</f>
        <v>0</v>
      </c>
    </row>
    <row r="495" spans="1:24" ht="31.5">
      <c r="A495" s="45">
        <f t="shared" si="19"/>
        <v>484</v>
      </c>
      <c r="B495" s="107" t="s">
        <v>454</v>
      </c>
      <c r="C495" s="45"/>
      <c r="D495" s="45">
        <v>2016</v>
      </c>
      <c r="E495" s="45" t="s">
        <v>533</v>
      </c>
      <c r="F495" s="45">
        <v>1</v>
      </c>
      <c r="G495" s="126">
        <f t="shared" si="18"/>
        <v>18260000</v>
      </c>
      <c r="H495" s="35">
        <v>18260000</v>
      </c>
      <c r="I495" s="29">
        <f>H495-W495</f>
        <v>10956000</v>
      </c>
      <c r="J495" s="20">
        <v>1</v>
      </c>
      <c r="K495" s="40">
        <v>18260000</v>
      </c>
      <c r="L495" s="29">
        <f>I495</f>
        <v>10956000</v>
      </c>
      <c r="M495" s="19"/>
      <c r="N495" s="19"/>
      <c r="O495" s="19"/>
      <c r="P495" s="19"/>
      <c r="Q495" s="42"/>
      <c r="R495" s="19">
        <v>5</v>
      </c>
      <c r="S495" s="31">
        <f>100%/R495</f>
        <v>0.2</v>
      </c>
      <c r="T495" s="32">
        <f>H495/R495</f>
        <v>3652000</v>
      </c>
      <c r="U495" s="19">
        <f>2018-D495</f>
        <v>2</v>
      </c>
      <c r="V495" s="19"/>
      <c r="W495" s="33">
        <f>T495*U495</f>
        <v>7304000</v>
      </c>
      <c r="X495" s="26"/>
    </row>
    <row r="496" spans="1:24" ht="47.25">
      <c r="A496" s="45">
        <f t="shared" si="19"/>
        <v>485</v>
      </c>
      <c r="B496" s="107" t="s">
        <v>455</v>
      </c>
      <c r="C496" s="19"/>
      <c r="D496" s="45">
        <v>2006</v>
      </c>
      <c r="E496" s="45" t="s">
        <v>533</v>
      </c>
      <c r="F496" s="45">
        <v>1</v>
      </c>
      <c r="G496" s="126">
        <f t="shared" si="18"/>
        <v>11000000</v>
      </c>
      <c r="H496" s="36">
        <v>11000000</v>
      </c>
      <c r="I496" s="29">
        <v>0</v>
      </c>
      <c r="J496" s="20">
        <v>1</v>
      </c>
      <c r="K496" s="40">
        <v>11000000</v>
      </c>
      <c r="L496" s="29">
        <f>I496</f>
        <v>0</v>
      </c>
      <c r="M496" s="19"/>
      <c r="N496" s="19"/>
      <c r="O496" s="19"/>
      <c r="P496" s="19"/>
      <c r="Q496" s="42"/>
      <c r="R496" s="19">
        <v>5</v>
      </c>
      <c r="S496" s="31">
        <f>100%/R496</f>
        <v>0.2</v>
      </c>
      <c r="T496" s="32">
        <f>H496/R496</f>
        <v>2200000</v>
      </c>
      <c r="U496" s="19">
        <f>2018-D496</f>
        <v>12</v>
      </c>
      <c r="V496" s="19">
        <v>0</v>
      </c>
      <c r="W496" s="33">
        <f>T496*U496</f>
        <v>26400000</v>
      </c>
      <c r="X496" s="26">
        <f>IF(I496&lt;0,0,I496)</f>
        <v>0</v>
      </c>
    </row>
    <row r="497" spans="1:247" ht="31.5">
      <c r="A497" s="45">
        <f t="shared" si="19"/>
        <v>486</v>
      </c>
      <c r="B497" s="107" t="s">
        <v>456</v>
      </c>
      <c r="C497" s="19"/>
      <c r="D497" s="45">
        <v>2009</v>
      </c>
      <c r="E497" s="45" t="s">
        <v>533</v>
      </c>
      <c r="F497" s="45">
        <v>1</v>
      </c>
      <c r="G497" s="126">
        <f t="shared" si="18"/>
        <v>6500000</v>
      </c>
      <c r="H497" s="36">
        <v>6500000</v>
      </c>
      <c r="I497" s="29">
        <v>0</v>
      </c>
      <c r="J497" s="20">
        <v>1</v>
      </c>
      <c r="K497" s="22">
        <f>H497</f>
        <v>6500000</v>
      </c>
      <c r="L497" s="29">
        <f>I497</f>
        <v>0</v>
      </c>
      <c r="M497" s="19"/>
      <c r="N497" s="19"/>
      <c r="O497" s="19"/>
      <c r="P497" s="19"/>
      <c r="Q497" s="42"/>
      <c r="R497" s="19">
        <v>5</v>
      </c>
      <c r="S497" s="31">
        <f>100%/R497</f>
        <v>0.2</v>
      </c>
      <c r="T497" s="32">
        <f>H497/R497</f>
        <v>1300000</v>
      </c>
      <c r="U497" s="19">
        <f>2018-D497</f>
        <v>9</v>
      </c>
      <c r="V497" s="19">
        <v>0</v>
      </c>
      <c r="W497" s="33">
        <f>T497*U497</f>
        <v>11700000</v>
      </c>
      <c r="X497" s="26">
        <f>IF(I497&lt;0,0,I497)</f>
        <v>0</v>
      </c>
    </row>
    <row r="498" spans="1:247">
      <c r="A498" s="45">
        <f t="shared" si="19"/>
        <v>487</v>
      </c>
      <c r="B498" s="107" t="s">
        <v>381</v>
      </c>
      <c r="C498" s="19"/>
      <c r="D498" s="45">
        <v>2010</v>
      </c>
      <c r="E498" s="45" t="s">
        <v>533</v>
      </c>
      <c r="F498" s="45">
        <v>1</v>
      </c>
      <c r="G498" s="126">
        <f t="shared" si="18"/>
        <v>8950000</v>
      </c>
      <c r="H498" s="35">
        <v>8950000</v>
      </c>
      <c r="I498" s="29">
        <f>H498-W498</f>
        <v>0</v>
      </c>
      <c r="J498" s="20">
        <v>1</v>
      </c>
      <c r="K498" s="35">
        <v>8950000</v>
      </c>
      <c r="L498" s="29">
        <f>I498</f>
        <v>0</v>
      </c>
      <c r="M498" s="19"/>
      <c r="N498" s="19"/>
      <c r="O498" s="19" t="s">
        <v>521</v>
      </c>
      <c r="P498" s="19"/>
      <c r="Q498" s="42"/>
      <c r="R498" s="19">
        <v>8</v>
      </c>
      <c r="S498" s="31">
        <f>100%/R498</f>
        <v>0.125</v>
      </c>
      <c r="T498" s="32">
        <f>H498/R498</f>
        <v>1118750</v>
      </c>
      <c r="U498" s="19">
        <f>2018-D498</f>
        <v>8</v>
      </c>
      <c r="V498" s="19"/>
      <c r="W498" s="33">
        <f>T498*U498</f>
        <v>8950000</v>
      </c>
      <c r="X498" s="26">
        <f>IF(I498&lt;0,0,I498)</f>
        <v>0</v>
      </c>
    </row>
    <row r="499" spans="1:247" ht="31.5">
      <c r="A499" s="45">
        <f t="shared" si="19"/>
        <v>488</v>
      </c>
      <c r="B499" s="107" t="s">
        <v>457</v>
      </c>
      <c r="C499" s="45"/>
      <c r="D499" s="45">
        <v>2016</v>
      </c>
      <c r="E499" s="45" t="s">
        <v>534</v>
      </c>
      <c r="F499" s="45">
        <v>1</v>
      </c>
      <c r="G499" s="126">
        <f t="shared" si="18"/>
        <v>11550000</v>
      </c>
      <c r="H499" s="36">
        <v>11550000</v>
      </c>
      <c r="I499" s="29">
        <f>H499-W499</f>
        <v>6930000</v>
      </c>
      <c r="J499" s="20">
        <f>F499</f>
        <v>1</v>
      </c>
      <c r="K499" s="29">
        <v>11550000</v>
      </c>
      <c r="L499" s="29">
        <f>I499</f>
        <v>6930000</v>
      </c>
      <c r="M499" s="19"/>
      <c r="N499" s="19"/>
      <c r="O499" s="19"/>
      <c r="P499" s="19"/>
      <c r="Q499" s="27"/>
      <c r="R499" s="19">
        <v>5</v>
      </c>
      <c r="S499" s="31">
        <f>100%/R499</f>
        <v>0.2</v>
      </c>
      <c r="T499" s="32">
        <f>H499/R499</f>
        <v>2310000</v>
      </c>
      <c r="U499" s="19">
        <f>2018-D499</f>
        <v>2</v>
      </c>
      <c r="V499" s="19"/>
      <c r="W499" s="33">
        <f>T499*U499</f>
        <v>4620000</v>
      </c>
      <c r="X499" s="26"/>
    </row>
    <row r="500" spans="1:247">
      <c r="A500" s="45">
        <f t="shared" si="19"/>
        <v>489</v>
      </c>
      <c r="B500" s="107" t="s">
        <v>71</v>
      </c>
      <c r="C500" s="19"/>
      <c r="D500" s="45">
        <v>2008</v>
      </c>
      <c r="E500" s="45" t="s">
        <v>534</v>
      </c>
      <c r="F500" s="45">
        <v>1</v>
      </c>
      <c r="G500" s="126">
        <f t="shared" si="18"/>
        <v>8300000</v>
      </c>
      <c r="H500" s="28">
        <v>8300000</v>
      </c>
      <c r="I500" s="29">
        <v>0</v>
      </c>
      <c r="J500" s="20">
        <f>F500</f>
        <v>1</v>
      </c>
      <c r="K500" s="29">
        <f>H500</f>
        <v>8300000</v>
      </c>
      <c r="L500" s="29">
        <f>I500</f>
        <v>0</v>
      </c>
      <c r="M500" s="30"/>
      <c r="N500" s="30"/>
      <c r="O500" s="30"/>
      <c r="P500" s="30"/>
      <c r="Q500" s="42"/>
      <c r="R500" s="19">
        <v>5</v>
      </c>
      <c r="S500" s="31">
        <f>100%/R500</f>
        <v>0.2</v>
      </c>
      <c r="T500" s="32">
        <f>H500/R500</f>
        <v>1660000</v>
      </c>
      <c r="U500" s="19">
        <f>2018-D500</f>
        <v>10</v>
      </c>
      <c r="V500" s="19">
        <v>0</v>
      </c>
      <c r="W500" s="33">
        <f>T500*U500</f>
        <v>16600000</v>
      </c>
      <c r="X500" s="26">
        <f>IF(I500&lt;0,0,I500)</f>
        <v>0</v>
      </c>
    </row>
    <row r="501" spans="1:247">
      <c r="A501" s="45">
        <f t="shared" si="19"/>
        <v>490</v>
      </c>
      <c r="B501" s="107" t="s">
        <v>72</v>
      </c>
      <c r="C501" s="19"/>
      <c r="D501" s="45">
        <v>2014</v>
      </c>
      <c r="E501" s="45" t="s">
        <v>534</v>
      </c>
      <c r="F501" s="45">
        <v>1</v>
      </c>
      <c r="G501" s="126">
        <f t="shared" si="18"/>
        <v>12353000</v>
      </c>
      <c r="H501" s="36">
        <v>12353000</v>
      </c>
      <c r="I501" s="29">
        <f>H501-W501</f>
        <v>2470600</v>
      </c>
      <c r="J501" s="20">
        <f>F501</f>
        <v>1</v>
      </c>
      <c r="K501" s="29">
        <v>12353000</v>
      </c>
      <c r="L501" s="29">
        <f>I501</f>
        <v>2470600</v>
      </c>
      <c r="M501" s="19"/>
      <c r="N501" s="19"/>
      <c r="O501" s="19"/>
      <c r="P501" s="19"/>
      <c r="Q501" s="27"/>
      <c r="R501" s="19">
        <v>5</v>
      </c>
      <c r="S501" s="31">
        <f>100%/R501</f>
        <v>0.2</v>
      </c>
      <c r="T501" s="32">
        <f>H501/R501</f>
        <v>2470600</v>
      </c>
      <c r="U501" s="19">
        <f>2018-D501</f>
        <v>4</v>
      </c>
      <c r="V501" s="19"/>
      <c r="W501" s="33">
        <f>T501*U501</f>
        <v>9882400</v>
      </c>
      <c r="X501" s="26"/>
    </row>
    <row r="502" spans="1:247" ht="31.5">
      <c r="A502" s="45">
        <f t="shared" si="19"/>
        <v>491</v>
      </c>
      <c r="B502" s="107" t="s">
        <v>140</v>
      </c>
      <c r="C502" s="19"/>
      <c r="D502" s="45">
        <v>2009</v>
      </c>
      <c r="E502" s="45" t="s">
        <v>534</v>
      </c>
      <c r="F502" s="45">
        <v>2</v>
      </c>
      <c r="G502" s="126">
        <f t="shared" si="18"/>
        <v>11697000</v>
      </c>
      <c r="H502" s="28">
        <v>23394000</v>
      </c>
      <c r="I502" s="29">
        <v>0</v>
      </c>
      <c r="J502" s="20">
        <f>F502</f>
        <v>2</v>
      </c>
      <c r="K502" s="22">
        <f>H502</f>
        <v>23394000</v>
      </c>
      <c r="L502" s="29">
        <f>I502</f>
        <v>0</v>
      </c>
      <c r="M502" s="30"/>
      <c r="N502" s="30"/>
      <c r="O502" s="30"/>
      <c r="P502" s="30"/>
      <c r="Q502" s="42"/>
      <c r="R502" s="19">
        <v>5</v>
      </c>
      <c r="S502" s="31">
        <f>100%/R502</f>
        <v>0.2</v>
      </c>
      <c r="T502" s="32">
        <f>H502/R502</f>
        <v>4678800</v>
      </c>
      <c r="U502" s="19">
        <f>2018-D502</f>
        <v>9</v>
      </c>
      <c r="V502" s="19">
        <v>0</v>
      </c>
      <c r="W502" s="33">
        <f>T502*U502</f>
        <v>42109200</v>
      </c>
      <c r="X502" s="26">
        <f>IF(I502&lt;0,0,I502)</f>
        <v>0</v>
      </c>
    </row>
    <row r="503" spans="1:247">
      <c r="A503" s="45">
        <f t="shared" si="19"/>
        <v>492</v>
      </c>
      <c r="B503" s="107" t="s">
        <v>75</v>
      </c>
      <c r="C503" s="19"/>
      <c r="D503" s="45">
        <v>2006</v>
      </c>
      <c r="E503" s="45" t="s">
        <v>534</v>
      </c>
      <c r="F503" s="45">
        <v>3</v>
      </c>
      <c r="G503" s="126">
        <f t="shared" si="18"/>
        <v>7350000</v>
      </c>
      <c r="H503" s="36">
        <v>22050000</v>
      </c>
      <c r="I503" s="29">
        <v>0</v>
      </c>
      <c r="J503" s="20">
        <f>F503</f>
        <v>3</v>
      </c>
      <c r="K503" s="29">
        <f>H503</f>
        <v>22050000</v>
      </c>
      <c r="L503" s="29">
        <f>I503</f>
        <v>0</v>
      </c>
      <c r="M503" s="19"/>
      <c r="N503" s="19"/>
      <c r="O503" s="19"/>
      <c r="P503" s="19"/>
      <c r="Q503" s="27"/>
      <c r="R503" s="19">
        <v>5</v>
      </c>
      <c r="S503" s="31">
        <f>100%/R503</f>
        <v>0.2</v>
      </c>
      <c r="T503" s="32">
        <f>H503/R503</f>
        <v>4410000</v>
      </c>
      <c r="U503" s="19">
        <f>2018-D503</f>
        <v>12</v>
      </c>
      <c r="V503" s="19">
        <v>0</v>
      </c>
      <c r="W503" s="33">
        <f>T503*U503</f>
        <v>52920000</v>
      </c>
      <c r="X503" s="26">
        <f>IF(I503&lt;0,0,I503)</f>
        <v>0</v>
      </c>
    </row>
    <row r="504" spans="1:247" ht="15" customHeight="1">
      <c r="A504" s="45">
        <f t="shared" si="19"/>
        <v>493</v>
      </c>
      <c r="B504" s="107" t="s">
        <v>458</v>
      </c>
      <c r="C504" s="45"/>
      <c r="D504" s="45">
        <v>2016</v>
      </c>
      <c r="E504" s="45" t="s">
        <v>536</v>
      </c>
      <c r="F504" s="45">
        <v>1</v>
      </c>
      <c r="G504" s="126">
        <f t="shared" si="18"/>
        <v>16500000</v>
      </c>
      <c r="H504" s="35">
        <v>16500000</v>
      </c>
      <c r="I504" s="29">
        <f>H504-W504</f>
        <v>9900000</v>
      </c>
      <c r="J504" s="20">
        <v>1</v>
      </c>
      <c r="K504" s="40">
        <v>16500000</v>
      </c>
      <c r="L504" s="29">
        <f>I504</f>
        <v>9900000</v>
      </c>
      <c r="M504" s="30"/>
      <c r="N504" s="30"/>
      <c r="O504" s="30"/>
      <c r="P504" s="24"/>
      <c r="Q504" s="42"/>
      <c r="R504" s="19">
        <v>5</v>
      </c>
      <c r="S504" s="31">
        <f>100%/R504</f>
        <v>0.2</v>
      </c>
      <c r="T504" s="32">
        <f>H504/R504</f>
        <v>3300000</v>
      </c>
      <c r="U504" s="19">
        <f>2018-D504</f>
        <v>2</v>
      </c>
      <c r="V504" s="43">
        <f>T504</f>
        <v>3300000</v>
      </c>
      <c r="W504" s="33">
        <f>T504*U504</f>
        <v>6600000</v>
      </c>
      <c r="X504" s="26"/>
    </row>
    <row r="505" spans="1:247" ht="15" customHeight="1">
      <c r="A505" s="45">
        <f t="shared" si="19"/>
        <v>494</v>
      </c>
      <c r="B505" s="107" t="s">
        <v>459</v>
      </c>
      <c r="C505" s="19"/>
      <c r="D505" s="45">
        <v>2010</v>
      </c>
      <c r="E505" s="45" t="s">
        <v>534</v>
      </c>
      <c r="F505" s="45">
        <v>1</v>
      </c>
      <c r="G505" s="126">
        <f t="shared" si="18"/>
        <v>80192000</v>
      </c>
      <c r="H505" s="35">
        <f>83641000-3449000</f>
        <v>80192000</v>
      </c>
      <c r="I505" s="29">
        <f>H505-W505</f>
        <v>0</v>
      </c>
      <c r="J505" s="20">
        <v>1</v>
      </c>
      <c r="K505" s="40">
        <f>H505</f>
        <v>80192000</v>
      </c>
      <c r="L505" s="29">
        <f>I505</f>
        <v>0</v>
      </c>
      <c r="M505" s="19"/>
      <c r="N505" s="19"/>
      <c r="O505" s="19"/>
      <c r="P505" s="19"/>
      <c r="Q505" s="42"/>
      <c r="R505" s="19">
        <v>8</v>
      </c>
      <c r="S505" s="31">
        <f>100%/R505</f>
        <v>0.125</v>
      </c>
      <c r="T505" s="32">
        <f>H505/R505</f>
        <v>10024000</v>
      </c>
      <c r="U505" s="19">
        <f>2018-D505</f>
        <v>8</v>
      </c>
      <c r="V505" s="19"/>
      <c r="W505" s="33">
        <f>T505*U505</f>
        <v>80192000</v>
      </c>
      <c r="X505" s="26">
        <f>IF(I505&lt;0,0,I505)</f>
        <v>0</v>
      </c>
    </row>
    <row r="506" spans="1:247" ht="30" customHeight="1">
      <c r="A506" s="45">
        <f t="shared" ref="A506" si="20">+A505+1</f>
        <v>495</v>
      </c>
      <c r="B506" s="74" t="s">
        <v>460</v>
      </c>
      <c r="C506" s="57"/>
      <c r="D506" s="45">
        <v>2012</v>
      </c>
      <c r="E506" s="45" t="s">
        <v>533</v>
      </c>
      <c r="F506" s="75">
        <v>2</v>
      </c>
      <c r="G506" s="126">
        <f t="shared" si="18"/>
        <v>48000000</v>
      </c>
      <c r="H506" s="67">
        <v>96000000</v>
      </c>
      <c r="I506" s="29">
        <f>H506-W506</f>
        <v>24000000</v>
      </c>
      <c r="J506" s="57">
        <v>2</v>
      </c>
      <c r="K506" s="22">
        <f>H506</f>
        <v>96000000</v>
      </c>
      <c r="L506" s="29">
        <f>I506</f>
        <v>24000000</v>
      </c>
      <c r="M506" s="37"/>
      <c r="N506" s="37"/>
      <c r="O506" s="27"/>
      <c r="P506" s="27"/>
      <c r="Q506" s="27"/>
      <c r="R506" s="20">
        <v>8</v>
      </c>
      <c r="S506" s="31">
        <f>100%/R506</f>
        <v>0.125</v>
      </c>
      <c r="T506" s="32">
        <f>H506/R506</f>
        <v>12000000</v>
      </c>
      <c r="U506" s="19">
        <f>2018-D506</f>
        <v>6</v>
      </c>
      <c r="V506" s="43">
        <f>T506</f>
        <v>12000000</v>
      </c>
      <c r="W506" s="33">
        <f>T506*U506</f>
        <v>72000000</v>
      </c>
      <c r="X506" s="2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  <c r="HW506" s="6"/>
      <c r="HX506" s="6"/>
      <c r="HY506" s="6"/>
      <c r="HZ506" s="6"/>
      <c r="IA506" s="6"/>
      <c r="IB506" s="6"/>
      <c r="IC506" s="6"/>
      <c r="ID506" s="6"/>
      <c r="IE506" s="6"/>
      <c r="IF506" s="6"/>
      <c r="IG506" s="6"/>
      <c r="IH506" s="6"/>
      <c r="II506" s="6"/>
      <c r="IJ506" s="6"/>
      <c r="IK506" s="6"/>
      <c r="IL506" s="6"/>
      <c r="IM506" s="6"/>
    </row>
    <row r="507" spans="1:247" ht="31.5">
      <c r="A507" s="45"/>
      <c r="B507" s="111" t="s">
        <v>532</v>
      </c>
      <c r="C507" s="44"/>
      <c r="D507" s="45"/>
      <c r="E507" s="45"/>
      <c r="F507" s="45"/>
      <c r="G507" s="126" t="e">
        <f t="shared" si="18"/>
        <v>#DIV/0!</v>
      </c>
      <c r="H507" s="21"/>
      <c r="I507" s="29"/>
      <c r="J507" s="20"/>
      <c r="K507" s="22"/>
      <c r="L507" s="29"/>
      <c r="M507" s="23"/>
      <c r="N507" s="23"/>
      <c r="O507" s="23"/>
      <c r="P507" s="24"/>
      <c r="Q507" s="38"/>
      <c r="R507" s="20"/>
      <c r="S507" s="31"/>
      <c r="T507" s="32"/>
      <c r="U507" s="19"/>
      <c r="V507" s="43"/>
      <c r="W507" s="33"/>
      <c r="X507" s="26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5"/>
      <c r="AO507" s="25"/>
      <c r="AP507" s="25"/>
      <c r="AQ507" s="25"/>
      <c r="AR507" s="25"/>
      <c r="AS507" s="25"/>
      <c r="AT507" s="25"/>
      <c r="AU507" s="25"/>
      <c r="AV507" s="25"/>
      <c r="AW507" s="25"/>
      <c r="AX507" s="25"/>
      <c r="AY507" s="25"/>
      <c r="AZ507" s="25"/>
      <c r="BA507" s="25"/>
      <c r="BB507" s="25"/>
      <c r="BC507" s="25"/>
      <c r="BD507" s="25"/>
      <c r="BE507" s="25"/>
      <c r="BF507" s="25"/>
      <c r="BG507" s="25"/>
      <c r="BH507" s="25"/>
      <c r="BI507" s="25"/>
      <c r="BJ507" s="25"/>
      <c r="BK507" s="25"/>
      <c r="BL507" s="25"/>
      <c r="BM507" s="25"/>
      <c r="BN507" s="25"/>
      <c r="BO507" s="25"/>
      <c r="BP507" s="25"/>
      <c r="BQ507" s="25"/>
      <c r="BR507" s="25"/>
      <c r="BS507" s="25"/>
      <c r="BT507" s="25"/>
      <c r="BU507" s="25"/>
      <c r="BV507" s="25"/>
      <c r="BW507" s="25"/>
      <c r="BX507" s="25"/>
      <c r="BY507" s="25"/>
      <c r="BZ507" s="25"/>
      <c r="CA507" s="25"/>
      <c r="CB507" s="25"/>
      <c r="CC507" s="25"/>
      <c r="CD507" s="25"/>
      <c r="CE507" s="25"/>
      <c r="CF507" s="25"/>
      <c r="CG507" s="25"/>
      <c r="CH507" s="25"/>
      <c r="CI507" s="25"/>
      <c r="CJ507" s="25"/>
      <c r="CK507" s="25"/>
      <c r="CL507" s="25"/>
      <c r="CM507" s="25"/>
      <c r="CN507" s="25"/>
      <c r="CO507" s="25"/>
      <c r="CP507" s="25"/>
      <c r="CQ507" s="25"/>
      <c r="CR507" s="25"/>
      <c r="CS507" s="25"/>
      <c r="CT507" s="25"/>
      <c r="CU507" s="25"/>
      <c r="CV507" s="25"/>
      <c r="CW507" s="25"/>
      <c r="CX507" s="25"/>
      <c r="CY507" s="25"/>
      <c r="CZ507" s="25"/>
      <c r="DA507" s="25"/>
      <c r="DB507" s="25"/>
      <c r="DC507" s="25"/>
      <c r="DD507" s="25"/>
      <c r="DE507" s="25"/>
      <c r="DF507" s="25"/>
      <c r="DG507" s="25"/>
      <c r="DH507" s="25"/>
      <c r="DI507" s="25"/>
      <c r="DJ507" s="25"/>
      <c r="DK507" s="25"/>
      <c r="DL507" s="25"/>
      <c r="DM507" s="25"/>
      <c r="DN507" s="25"/>
      <c r="DO507" s="25"/>
      <c r="DP507" s="25"/>
      <c r="DQ507" s="25"/>
      <c r="DR507" s="25"/>
      <c r="DS507" s="25"/>
      <c r="DT507" s="25"/>
      <c r="DU507" s="25"/>
      <c r="DV507" s="25"/>
      <c r="DW507" s="25"/>
      <c r="DX507" s="25"/>
      <c r="DY507" s="25"/>
      <c r="DZ507" s="25"/>
      <c r="EA507" s="25"/>
      <c r="EB507" s="25"/>
      <c r="EC507" s="25"/>
      <c r="ED507" s="25"/>
      <c r="EE507" s="25"/>
      <c r="EF507" s="25"/>
      <c r="EG507" s="25"/>
      <c r="EH507" s="25"/>
      <c r="EI507" s="25"/>
      <c r="EJ507" s="25"/>
      <c r="EK507" s="25"/>
      <c r="EL507" s="25"/>
      <c r="EM507" s="25"/>
      <c r="EN507" s="25"/>
      <c r="EO507" s="25"/>
      <c r="EP507" s="25"/>
      <c r="EQ507" s="25"/>
      <c r="ER507" s="25"/>
      <c r="ES507" s="25"/>
      <c r="ET507" s="25"/>
      <c r="EU507" s="25"/>
      <c r="EV507" s="25"/>
      <c r="EW507" s="25"/>
      <c r="EX507" s="25"/>
      <c r="EY507" s="25"/>
      <c r="EZ507" s="25"/>
      <c r="FA507" s="25"/>
      <c r="FB507" s="25"/>
      <c r="FC507" s="25"/>
      <c r="FD507" s="25"/>
      <c r="FE507" s="25"/>
      <c r="FF507" s="25"/>
      <c r="FG507" s="25"/>
      <c r="FH507" s="25"/>
      <c r="FI507" s="25"/>
      <c r="FJ507" s="25"/>
      <c r="FK507" s="25"/>
      <c r="FL507" s="25"/>
      <c r="FM507" s="25"/>
      <c r="FN507" s="25"/>
      <c r="FO507" s="25"/>
      <c r="FP507" s="25"/>
      <c r="FQ507" s="25"/>
      <c r="FR507" s="25"/>
      <c r="FS507" s="25"/>
      <c r="FT507" s="25"/>
      <c r="FU507" s="25"/>
      <c r="FV507" s="25"/>
      <c r="FW507" s="25"/>
      <c r="FX507" s="25"/>
      <c r="FY507" s="25"/>
      <c r="FZ507" s="25"/>
      <c r="GA507" s="25"/>
      <c r="GB507" s="25"/>
      <c r="GC507" s="25"/>
      <c r="GD507" s="25"/>
      <c r="GE507" s="25"/>
      <c r="GF507" s="25"/>
      <c r="GG507" s="25"/>
      <c r="GH507" s="25"/>
      <c r="GI507" s="25"/>
      <c r="GJ507" s="25"/>
      <c r="GK507" s="25"/>
      <c r="GL507" s="25"/>
      <c r="GM507" s="25"/>
      <c r="GN507" s="25"/>
      <c r="GO507" s="25"/>
      <c r="GP507" s="25"/>
      <c r="GQ507" s="25"/>
      <c r="GR507" s="25"/>
      <c r="GS507" s="25"/>
      <c r="GT507" s="25"/>
      <c r="GU507" s="25"/>
      <c r="GV507" s="25"/>
      <c r="GW507" s="25"/>
      <c r="GX507" s="25"/>
      <c r="GY507" s="25"/>
      <c r="GZ507" s="25"/>
      <c r="HA507" s="25"/>
      <c r="HB507" s="25"/>
      <c r="HC507" s="25"/>
      <c r="HD507" s="25"/>
      <c r="HE507" s="25"/>
      <c r="HF507" s="25"/>
      <c r="HG507" s="25"/>
      <c r="HH507" s="25"/>
      <c r="HI507" s="25"/>
      <c r="HJ507" s="25"/>
      <c r="HK507" s="25"/>
      <c r="HL507" s="25"/>
      <c r="HM507" s="25"/>
      <c r="HN507" s="25"/>
      <c r="HO507" s="25"/>
      <c r="HP507" s="25"/>
      <c r="HQ507" s="25"/>
      <c r="HR507" s="25"/>
      <c r="HS507" s="25"/>
      <c r="HT507" s="25"/>
      <c r="HU507" s="25"/>
      <c r="HV507" s="25"/>
      <c r="HW507" s="25"/>
      <c r="HX507" s="25"/>
      <c r="HY507" s="25"/>
      <c r="HZ507" s="25"/>
      <c r="IA507" s="25"/>
      <c r="IB507" s="25"/>
      <c r="IC507" s="25"/>
      <c r="ID507" s="25"/>
      <c r="IE507" s="25"/>
      <c r="IF507" s="25"/>
      <c r="IG507" s="25"/>
      <c r="IH507" s="25"/>
      <c r="II507" s="25"/>
      <c r="IJ507" s="25"/>
      <c r="IK507" s="25"/>
      <c r="IL507" s="25"/>
      <c r="IM507" s="25"/>
    </row>
    <row r="508" spans="1:247">
      <c r="A508" s="45">
        <f>+A506+1</f>
        <v>496</v>
      </c>
      <c r="B508" s="108" t="s">
        <v>461</v>
      </c>
      <c r="C508" s="19"/>
      <c r="D508" s="45">
        <v>2011</v>
      </c>
      <c r="E508" s="45" t="s">
        <v>534</v>
      </c>
      <c r="F508" s="45">
        <v>10</v>
      </c>
      <c r="G508" s="126">
        <f t="shared" si="18"/>
        <v>7500000</v>
      </c>
      <c r="H508" s="36">
        <v>75000000</v>
      </c>
      <c r="I508" s="29">
        <f>H508-W508</f>
        <v>22500000</v>
      </c>
      <c r="J508" s="20">
        <v>1</v>
      </c>
      <c r="K508" s="22">
        <f>H508</f>
        <v>75000000</v>
      </c>
      <c r="L508" s="29">
        <f>I508</f>
        <v>22500000</v>
      </c>
      <c r="M508" s="30"/>
      <c r="N508" s="30"/>
      <c r="O508" s="30"/>
      <c r="P508" s="30"/>
      <c r="Q508" s="42"/>
      <c r="R508" s="19">
        <v>10</v>
      </c>
      <c r="S508" s="31">
        <f>100%/R508</f>
        <v>0.1</v>
      </c>
      <c r="T508" s="32">
        <f>H508/R508</f>
        <v>7500000</v>
      </c>
      <c r="U508" s="19">
        <f>2018-D508</f>
        <v>7</v>
      </c>
      <c r="V508" s="19"/>
      <c r="W508" s="33">
        <f>T508*U508</f>
        <v>52500000</v>
      </c>
      <c r="X508" s="26">
        <f>IF(I508&lt;0,0,I508)</f>
        <v>22500000</v>
      </c>
    </row>
    <row r="509" spans="1:247">
      <c r="A509" s="45">
        <f>+A508+1</f>
        <v>497</v>
      </c>
      <c r="B509" s="107" t="s">
        <v>462</v>
      </c>
      <c r="C509" s="39"/>
      <c r="D509" s="45">
        <v>2010</v>
      </c>
      <c r="E509" s="45" t="s">
        <v>534</v>
      </c>
      <c r="F509" s="45">
        <v>2</v>
      </c>
      <c r="G509" s="126">
        <f t="shared" si="18"/>
        <v>14500000</v>
      </c>
      <c r="H509" s="36">
        <v>29000000</v>
      </c>
      <c r="I509" s="29">
        <f>H509-W509</f>
        <v>5800000</v>
      </c>
      <c r="J509" s="20">
        <v>1</v>
      </c>
      <c r="K509" s="40">
        <v>14500000</v>
      </c>
      <c r="L509" s="29">
        <f>I509</f>
        <v>5800000</v>
      </c>
      <c r="M509" s="30"/>
      <c r="N509" s="30"/>
      <c r="O509" s="30"/>
      <c r="P509" s="30"/>
      <c r="Q509" s="42"/>
      <c r="R509" s="19">
        <v>10</v>
      </c>
      <c r="S509" s="31">
        <f>100%/R509</f>
        <v>0.1</v>
      </c>
      <c r="T509" s="32">
        <f>H509/R509</f>
        <v>2900000</v>
      </c>
      <c r="U509" s="19">
        <f>2018-D509</f>
        <v>8</v>
      </c>
      <c r="V509" s="19"/>
      <c r="W509" s="33">
        <f>T509*U509</f>
        <v>23200000</v>
      </c>
      <c r="X509" s="26">
        <f>IF(I509&lt;0,0,I509)</f>
        <v>5800000</v>
      </c>
    </row>
    <row r="510" spans="1:247" ht="31.5">
      <c r="A510" s="45">
        <f t="shared" ref="A510:A565" si="21">+A509+1</f>
        <v>498</v>
      </c>
      <c r="B510" s="107" t="s">
        <v>463</v>
      </c>
      <c r="C510" s="39"/>
      <c r="D510" s="45">
        <v>2010</v>
      </c>
      <c r="E510" s="45" t="s">
        <v>534</v>
      </c>
      <c r="F510" s="45">
        <v>2</v>
      </c>
      <c r="G510" s="126">
        <f t="shared" si="18"/>
        <v>8000000</v>
      </c>
      <c r="H510" s="36">
        <v>16000000</v>
      </c>
      <c r="I510" s="29">
        <f>H510-W510</f>
        <v>3200000</v>
      </c>
      <c r="J510" s="20">
        <v>1</v>
      </c>
      <c r="K510" s="40">
        <v>8000000</v>
      </c>
      <c r="L510" s="29">
        <f>I510</f>
        <v>3200000</v>
      </c>
      <c r="M510" s="30"/>
      <c r="N510" s="30"/>
      <c r="O510" s="30"/>
      <c r="P510" s="30"/>
      <c r="Q510" s="42"/>
      <c r="R510" s="19">
        <v>10</v>
      </c>
      <c r="S510" s="31">
        <f>100%/R510</f>
        <v>0.1</v>
      </c>
      <c r="T510" s="32">
        <f>H510/R510</f>
        <v>1600000</v>
      </c>
      <c r="U510" s="19">
        <f>2018-D510</f>
        <v>8</v>
      </c>
      <c r="V510" s="19"/>
      <c r="W510" s="33">
        <f>T510*U510</f>
        <v>12800000</v>
      </c>
      <c r="X510" s="26">
        <f>IF(I510&lt;0,0,I510)</f>
        <v>3200000</v>
      </c>
    </row>
    <row r="511" spans="1:247" s="6" customFormat="1">
      <c r="A511" s="45">
        <f t="shared" si="21"/>
        <v>499</v>
      </c>
      <c r="B511" s="107" t="s">
        <v>464</v>
      </c>
      <c r="C511" s="39"/>
      <c r="D511" s="45">
        <v>2009</v>
      </c>
      <c r="E511" s="45" t="s">
        <v>533</v>
      </c>
      <c r="F511" s="45">
        <v>2</v>
      </c>
      <c r="G511" s="126">
        <f t="shared" si="18"/>
        <v>8500000</v>
      </c>
      <c r="H511" s="36">
        <v>17000000</v>
      </c>
      <c r="I511" s="29">
        <v>0</v>
      </c>
      <c r="J511" s="20">
        <v>1</v>
      </c>
      <c r="K511" s="40">
        <v>8500000</v>
      </c>
      <c r="L511" s="29">
        <f>I511</f>
        <v>0</v>
      </c>
      <c r="M511" s="30"/>
      <c r="N511" s="30"/>
      <c r="O511" s="30"/>
      <c r="P511" s="30"/>
      <c r="Q511" s="42"/>
      <c r="R511" s="19">
        <v>8</v>
      </c>
      <c r="S511" s="31">
        <f>100%/R511</f>
        <v>0.125</v>
      </c>
      <c r="T511" s="32">
        <f>H511/R511</f>
        <v>2125000</v>
      </c>
      <c r="U511" s="19">
        <f>2018-D511</f>
        <v>9</v>
      </c>
      <c r="V511" s="19"/>
      <c r="W511" s="33">
        <f>T511*U511</f>
        <v>19125000</v>
      </c>
      <c r="X511" s="26">
        <f>IF(I511&lt;0,0,I511)</f>
        <v>0</v>
      </c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  <c r="AX511" s="26"/>
      <c r="AY511" s="26"/>
      <c r="AZ511" s="26"/>
      <c r="BA511" s="26"/>
      <c r="BB511" s="26"/>
      <c r="BC511" s="26"/>
      <c r="BD511" s="26"/>
      <c r="BE511" s="26"/>
      <c r="BF511" s="26"/>
      <c r="BG511" s="26"/>
      <c r="BH511" s="26"/>
      <c r="BI511" s="26"/>
      <c r="BJ511" s="26"/>
      <c r="BK511" s="26"/>
      <c r="BL511" s="26"/>
      <c r="BM511" s="26"/>
      <c r="BN511" s="26"/>
      <c r="BO511" s="26"/>
      <c r="BP511" s="26"/>
      <c r="BQ511" s="26"/>
      <c r="BR511" s="26"/>
      <c r="BS511" s="26"/>
      <c r="BT511" s="26"/>
      <c r="BU511" s="26"/>
      <c r="BV511" s="26"/>
      <c r="BW511" s="26"/>
      <c r="BX511" s="26"/>
      <c r="BY511" s="26"/>
      <c r="BZ511" s="26"/>
      <c r="CA511" s="26"/>
      <c r="CB511" s="26"/>
      <c r="CC511" s="26"/>
      <c r="CD511" s="26"/>
      <c r="CE511" s="26"/>
      <c r="CF511" s="26"/>
      <c r="CG511" s="26"/>
      <c r="CH511" s="26"/>
      <c r="CI511" s="26"/>
      <c r="CJ511" s="26"/>
      <c r="CK511" s="26"/>
      <c r="CL511" s="26"/>
      <c r="CM511" s="26"/>
      <c r="CN511" s="26"/>
      <c r="CO511" s="26"/>
      <c r="CP511" s="26"/>
      <c r="CQ511" s="26"/>
      <c r="CR511" s="26"/>
      <c r="CS511" s="26"/>
      <c r="CT511" s="26"/>
      <c r="CU511" s="26"/>
      <c r="CV511" s="26"/>
      <c r="CW511" s="26"/>
      <c r="CX511" s="26"/>
      <c r="CY511" s="26"/>
      <c r="CZ511" s="26"/>
      <c r="DA511" s="26"/>
      <c r="DB511" s="26"/>
      <c r="DC511" s="26"/>
      <c r="DD511" s="26"/>
      <c r="DE511" s="26"/>
      <c r="DF511" s="26"/>
      <c r="DG511" s="26"/>
      <c r="DH511" s="26"/>
      <c r="DI511" s="26"/>
      <c r="DJ511" s="26"/>
      <c r="DK511" s="26"/>
      <c r="DL511" s="26"/>
      <c r="DM511" s="26"/>
      <c r="DN511" s="26"/>
      <c r="DO511" s="26"/>
      <c r="DP511" s="26"/>
      <c r="DQ511" s="26"/>
      <c r="DR511" s="26"/>
      <c r="DS511" s="26"/>
      <c r="DT511" s="26"/>
      <c r="DU511" s="26"/>
      <c r="DV511" s="26"/>
      <c r="DW511" s="26"/>
      <c r="DX511" s="26"/>
      <c r="DY511" s="26"/>
      <c r="DZ511" s="26"/>
      <c r="EA511" s="26"/>
      <c r="EB511" s="26"/>
      <c r="EC511" s="26"/>
      <c r="ED511" s="26"/>
      <c r="EE511" s="26"/>
      <c r="EF511" s="26"/>
      <c r="EG511" s="26"/>
      <c r="EH511" s="26"/>
      <c r="EI511" s="26"/>
      <c r="EJ511" s="26"/>
      <c r="EK511" s="26"/>
      <c r="EL511" s="26"/>
      <c r="EM511" s="26"/>
      <c r="EN511" s="26"/>
      <c r="EO511" s="26"/>
      <c r="EP511" s="26"/>
      <c r="EQ511" s="26"/>
      <c r="ER511" s="26"/>
      <c r="ES511" s="26"/>
      <c r="ET511" s="26"/>
      <c r="EU511" s="26"/>
      <c r="EV511" s="26"/>
      <c r="EW511" s="26"/>
      <c r="EX511" s="26"/>
      <c r="EY511" s="26"/>
      <c r="EZ511" s="26"/>
      <c r="FA511" s="26"/>
      <c r="FB511" s="26"/>
      <c r="FC511" s="26"/>
      <c r="FD511" s="26"/>
      <c r="FE511" s="26"/>
      <c r="FF511" s="26"/>
      <c r="FG511" s="26"/>
      <c r="FH511" s="26"/>
      <c r="FI511" s="26"/>
      <c r="FJ511" s="26"/>
      <c r="FK511" s="26"/>
      <c r="FL511" s="26"/>
      <c r="FM511" s="26"/>
      <c r="FN511" s="26"/>
      <c r="FO511" s="26"/>
      <c r="FP511" s="26"/>
      <c r="FQ511" s="26"/>
      <c r="FR511" s="26"/>
      <c r="FS511" s="26"/>
      <c r="FT511" s="26"/>
      <c r="FU511" s="26"/>
      <c r="FV511" s="26"/>
      <c r="FW511" s="26"/>
      <c r="FX511" s="26"/>
      <c r="FY511" s="26"/>
      <c r="FZ511" s="26"/>
      <c r="GA511" s="26"/>
      <c r="GB511" s="26"/>
      <c r="GC511" s="26"/>
      <c r="GD511" s="26"/>
      <c r="GE511" s="26"/>
      <c r="GF511" s="26"/>
      <c r="GG511" s="26"/>
      <c r="GH511" s="26"/>
      <c r="GI511" s="26"/>
      <c r="GJ511" s="26"/>
      <c r="GK511" s="26"/>
      <c r="GL511" s="26"/>
      <c r="GM511" s="26"/>
      <c r="GN511" s="26"/>
      <c r="GO511" s="26"/>
      <c r="GP511" s="26"/>
      <c r="GQ511" s="26"/>
      <c r="GR511" s="26"/>
      <c r="GS511" s="26"/>
      <c r="GT511" s="26"/>
      <c r="GU511" s="26"/>
      <c r="GV511" s="26"/>
      <c r="GW511" s="26"/>
      <c r="GX511" s="26"/>
      <c r="GY511" s="26"/>
      <c r="GZ511" s="26"/>
      <c r="HA511" s="26"/>
      <c r="HB511" s="26"/>
      <c r="HC511" s="26"/>
      <c r="HD511" s="26"/>
      <c r="HE511" s="26"/>
      <c r="HF511" s="26"/>
      <c r="HG511" s="26"/>
      <c r="HH511" s="26"/>
      <c r="HI511" s="26"/>
      <c r="HJ511" s="26"/>
      <c r="HK511" s="26"/>
      <c r="HL511" s="26"/>
      <c r="HM511" s="26"/>
      <c r="HN511" s="26"/>
      <c r="HO511" s="26"/>
      <c r="HP511" s="26"/>
      <c r="HQ511" s="26"/>
      <c r="HR511" s="26"/>
      <c r="HS511" s="26"/>
      <c r="HT511" s="26"/>
      <c r="HU511" s="26"/>
      <c r="HV511" s="26"/>
      <c r="HW511" s="26"/>
      <c r="HX511" s="26"/>
      <c r="HY511" s="26"/>
      <c r="HZ511" s="26"/>
      <c r="IA511" s="26"/>
      <c r="IB511" s="26"/>
      <c r="IC511" s="26"/>
      <c r="ID511" s="26"/>
      <c r="IE511" s="26"/>
      <c r="IF511" s="26"/>
      <c r="IG511" s="26"/>
      <c r="IH511" s="26"/>
      <c r="II511" s="26"/>
      <c r="IJ511" s="26"/>
      <c r="IK511" s="26"/>
      <c r="IL511" s="26"/>
      <c r="IM511" s="26"/>
    </row>
    <row r="512" spans="1:247" ht="31.5">
      <c r="A512" s="45">
        <f t="shared" si="21"/>
        <v>500</v>
      </c>
      <c r="B512" s="107" t="s">
        <v>465</v>
      </c>
      <c r="C512" s="39"/>
      <c r="D512" s="45">
        <v>2009</v>
      </c>
      <c r="E512" s="45" t="s">
        <v>533</v>
      </c>
      <c r="F512" s="45">
        <v>2</v>
      </c>
      <c r="G512" s="126">
        <f t="shared" si="18"/>
        <v>8500000</v>
      </c>
      <c r="H512" s="36">
        <v>17000000</v>
      </c>
      <c r="I512" s="29">
        <v>0</v>
      </c>
      <c r="J512" s="20">
        <v>1</v>
      </c>
      <c r="K512" s="40">
        <v>8500000</v>
      </c>
      <c r="L512" s="29">
        <f>I512</f>
        <v>0</v>
      </c>
      <c r="M512" s="30"/>
      <c r="N512" s="30"/>
      <c r="O512" s="30"/>
      <c r="P512" s="30"/>
      <c r="Q512" s="42"/>
      <c r="R512" s="19">
        <v>8</v>
      </c>
      <c r="S512" s="31">
        <f>100%/R512</f>
        <v>0.125</v>
      </c>
      <c r="T512" s="32">
        <f>H512/R512</f>
        <v>2125000</v>
      </c>
      <c r="U512" s="19">
        <f>2018-D512</f>
        <v>9</v>
      </c>
      <c r="V512" s="19"/>
      <c r="W512" s="33">
        <f>T512*U512</f>
        <v>19125000</v>
      </c>
      <c r="X512" s="26">
        <f>IF(I512&lt;0,0,I512)</f>
        <v>0</v>
      </c>
    </row>
    <row r="513" spans="1:247" ht="16.5" customHeight="1">
      <c r="A513" s="45">
        <f t="shared" si="21"/>
        <v>501</v>
      </c>
      <c r="B513" s="107" t="s">
        <v>466</v>
      </c>
      <c r="C513" s="39"/>
      <c r="D513" s="45">
        <v>2011</v>
      </c>
      <c r="E513" s="45" t="s">
        <v>533</v>
      </c>
      <c r="F513" s="45">
        <v>5</v>
      </c>
      <c r="G513" s="126">
        <f t="shared" si="18"/>
        <v>7300000</v>
      </c>
      <c r="H513" s="36">
        <v>36500000</v>
      </c>
      <c r="I513" s="29">
        <f>H513-W513</f>
        <v>10950000</v>
      </c>
      <c r="J513" s="20">
        <v>1</v>
      </c>
      <c r="K513" s="40">
        <v>7300000</v>
      </c>
      <c r="L513" s="29">
        <f>I513</f>
        <v>10950000</v>
      </c>
      <c r="M513" s="30"/>
      <c r="N513" s="30"/>
      <c r="O513" s="30"/>
      <c r="P513" s="30"/>
      <c r="Q513" s="42"/>
      <c r="R513" s="19">
        <v>10</v>
      </c>
      <c r="S513" s="31">
        <f>100%/R513</f>
        <v>0.1</v>
      </c>
      <c r="T513" s="32">
        <f>H513/R513</f>
        <v>3650000</v>
      </c>
      <c r="U513" s="19">
        <f>2018-D513</f>
        <v>7</v>
      </c>
      <c r="V513" s="19"/>
      <c r="W513" s="33">
        <f>T513*U513</f>
        <v>25550000</v>
      </c>
      <c r="X513" s="26">
        <f>IF(I513&lt;0,0,I513)</f>
        <v>10950000</v>
      </c>
    </row>
    <row r="514" spans="1:247" ht="16.5" customHeight="1">
      <c r="A514" s="45">
        <f t="shared" si="21"/>
        <v>502</v>
      </c>
      <c r="B514" s="108" t="s">
        <v>467</v>
      </c>
      <c r="C514" s="19"/>
      <c r="D514" s="45">
        <v>2017</v>
      </c>
      <c r="E514" s="45" t="s">
        <v>533</v>
      </c>
      <c r="F514" s="45">
        <v>1</v>
      </c>
      <c r="G514" s="126">
        <f t="shared" si="18"/>
        <v>49349000</v>
      </c>
      <c r="H514" s="28">
        <v>49349000</v>
      </c>
      <c r="I514" s="29">
        <f>H514-W514</f>
        <v>43180375</v>
      </c>
      <c r="J514" s="20">
        <v>1</v>
      </c>
      <c r="K514" s="28">
        <v>49349000</v>
      </c>
      <c r="L514" s="29">
        <f>I514</f>
        <v>43180375</v>
      </c>
      <c r="M514" s="30"/>
      <c r="N514" s="30"/>
      <c r="O514" s="30"/>
      <c r="P514" s="30"/>
      <c r="Q514" s="42"/>
      <c r="R514" s="19">
        <v>8</v>
      </c>
      <c r="S514" s="31">
        <f>100%/R514</f>
        <v>0.125</v>
      </c>
      <c r="T514" s="32">
        <f>H514/R514</f>
        <v>6168625</v>
      </c>
      <c r="U514" s="19">
        <f>2018-D514</f>
        <v>1</v>
      </c>
      <c r="V514" s="19"/>
      <c r="W514" s="33">
        <f>T514*U514</f>
        <v>6168625</v>
      </c>
      <c r="X514" s="26"/>
    </row>
    <row r="515" spans="1:247" ht="16.5" customHeight="1">
      <c r="A515" s="45">
        <f t="shared" si="21"/>
        <v>503</v>
      </c>
      <c r="B515" s="107" t="s">
        <v>468</v>
      </c>
      <c r="C515" s="19"/>
      <c r="D515" s="45">
        <v>2009</v>
      </c>
      <c r="E515" s="45" t="s">
        <v>533</v>
      </c>
      <c r="F515" s="45">
        <v>1</v>
      </c>
      <c r="G515" s="126">
        <f t="shared" si="18"/>
        <v>11500000</v>
      </c>
      <c r="H515" s="36">
        <v>11500000</v>
      </c>
      <c r="I515" s="29">
        <v>0</v>
      </c>
      <c r="J515" s="20">
        <v>1</v>
      </c>
      <c r="K515" s="40">
        <v>11500000</v>
      </c>
      <c r="L515" s="29">
        <f>I515</f>
        <v>0</v>
      </c>
      <c r="M515" s="30"/>
      <c r="N515" s="30"/>
      <c r="O515" s="30"/>
      <c r="P515" s="30"/>
      <c r="Q515" s="42"/>
      <c r="R515" s="19">
        <v>8</v>
      </c>
      <c r="S515" s="31">
        <f>100%/R515</f>
        <v>0.125</v>
      </c>
      <c r="T515" s="32">
        <f>H515/R515</f>
        <v>1437500</v>
      </c>
      <c r="U515" s="19">
        <f>2018-D515</f>
        <v>9</v>
      </c>
      <c r="V515" s="19"/>
      <c r="W515" s="33">
        <f>T515*U515</f>
        <v>12937500</v>
      </c>
      <c r="X515" s="26">
        <f>IF(I515&lt;0,0,I515)</f>
        <v>0</v>
      </c>
    </row>
    <row r="516" spans="1:247" ht="16.5" customHeight="1">
      <c r="A516" s="45">
        <f t="shared" si="21"/>
        <v>504</v>
      </c>
      <c r="B516" s="108" t="s">
        <v>469</v>
      </c>
      <c r="C516" s="19"/>
      <c r="D516" s="45">
        <v>2005</v>
      </c>
      <c r="E516" s="45" t="s">
        <v>533</v>
      </c>
      <c r="F516" s="45">
        <v>1</v>
      </c>
      <c r="G516" s="126">
        <f t="shared" si="18"/>
        <v>8500000</v>
      </c>
      <c r="H516" s="36">
        <v>8500000</v>
      </c>
      <c r="I516" s="29">
        <v>0</v>
      </c>
      <c r="J516" s="20">
        <v>1</v>
      </c>
      <c r="K516" s="22">
        <f>H516</f>
        <v>8500000</v>
      </c>
      <c r="L516" s="29">
        <f>I516</f>
        <v>0</v>
      </c>
      <c r="M516" s="30"/>
      <c r="N516" s="30"/>
      <c r="O516" s="30"/>
      <c r="P516" s="30"/>
      <c r="Q516" s="42"/>
      <c r="R516" s="19">
        <v>8</v>
      </c>
      <c r="S516" s="31">
        <f>100%/R516</f>
        <v>0.125</v>
      </c>
      <c r="T516" s="32">
        <f>H516/R516</f>
        <v>1062500</v>
      </c>
      <c r="U516" s="19">
        <f>2018-D516</f>
        <v>13</v>
      </c>
      <c r="V516" s="19"/>
      <c r="W516" s="33">
        <f>T516*U516</f>
        <v>13812500</v>
      </c>
      <c r="X516" s="26">
        <f>IF(I516&lt;0,0,I516)</f>
        <v>0</v>
      </c>
    </row>
    <row r="517" spans="1:247" ht="31.5">
      <c r="A517" s="45">
        <f t="shared" si="21"/>
        <v>505</v>
      </c>
      <c r="B517" s="107" t="s">
        <v>470</v>
      </c>
      <c r="C517" s="19"/>
      <c r="D517" s="45">
        <v>2006</v>
      </c>
      <c r="E517" s="45" t="s">
        <v>533</v>
      </c>
      <c r="F517" s="45">
        <v>1</v>
      </c>
      <c r="G517" s="126">
        <f t="shared" si="18"/>
        <v>8500000</v>
      </c>
      <c r="H517" s="28">
        <v>8500000</v>
      </c>
      <c r="I517" s="29">
        <v>0</v>
      </c>
      <c r="J517" s="20">
        <v>1</v>
      </c>
      <c r="K517" s="22">
        <f>H517</f>
        <v>8500000</v>
      </c>
      <c r="L517" s="29">
        <f>I517</f>
        <v>0</v>
      </c>
      <c r="M517" s="30"/>
      <c r="N517" s="30"/>
      <c r="O517" s="30"/>
      <c r="P517" s="30"/>
      <c r="Q517" s="42"/>
      <c r="R517" s="19">
        <v>8</v>
      </c>
      <c r="S517" s="31">
        <f>100%/R517</f>
        <v>0.125</v>
      </c>
      <c r="T517" s="32">
        <f>H517/R517</f>
        <v>1062500</v>
      </c>
      <c r="U517" s="19">
        <f>2018-D517</f>
        <v>12</v>
      </c>
      <c r="V517" s="19"/>
      <c r="W517" s="33">
        <f>T517*U517</f>
        <v>12750000</v>
      </c>
      <c r="X517" s="26">
        <f>IF(I517&lt;0,0,I517)</f>
        <v>0</v>
      </c>
    </row>
    <row r="518" spans="1:247" ht="16.5" customHeight="1">
      <c r="A518" s="45">
        <f t="shared" si="21"/>
        <v>506</v>
      </c>
      <c r="B518" s="108" t="s">
        <v>120</v>
      </c>
      <c r="C518" s="19"/>
      <c r="D518" s="45">
        <v>2009</v>
      </c>
      <c r="E518" s="45" t="s">
        <v>533</v>
      </c>
      <c r="F518" s="45">
        <v>1</v>
      </c>
      <c r="G518" s="126">
        <f t="shared" si="18"/>
        <v>6500000</v>
      </c>
      <c r="H518" s="28">
        <v>6500000</v>
      </c>
      <c r="I518" s="29">
        <v>0</v>
      </c>
      <c r="J518" s="20">
        <v>1</v>
      </c>
      <c r="K518" s="22">
        <f>H518</f>
        <v>6500000</v>
      </c>
      <c r="L518" s="29">
        <f>I518</f>
        <v>0</v>
      </c>
      <c r="M518" s="30"/>
      <c r="N518" s="30"/>
      <c r="O518" s="30"/>
      <c r="P518" s="30"/>
      <c r="Q518" s="42"/>
      <c r="R518" s="19">
        <v>5</v>
      </c>
      <c r="S518" s="31">
        <f>100%/R518</f>
        <v>0.2</v>
      </c>
      <c r="T518" s="32">
        <f>H518/R518</f>
        <v>1300000</v>
      </c>
      <c r="U518" s="19">
        <f>2018-D518</f>
        <v>9</v>
      </c>
      <c r="V518" s="19">
        <v>0</v>
      </c>
      <c r="W518" s="33">
        <f>T518*U518</f>
        <v>11700000</v>
      </c>
      <c r="X518" s="26">
        <f>IF(I518&lt;0,0,I518)</f>
        <v>0</v>
      </c>
    </row>
    <row r="519" spans="1:247" ht="16.5" customHeight="1">
      <c r="A519" s="45">
        <f t="shared" si="21"/>
        <v>507</v>
      </c>
      <c r="B519" s="108" t="s">
        <v>471</v>
      </c>
      <c r="C519" s="19"/>
      <c r="D519" s="45">
        <v>2006</v>
      </c>
      <c r="E519" s="45" t="s">
        <v>533</v>
      </c>
      <c r="F519" s="45">
        <v>1</v>
      </c>
      <c r="G519" s="126">
        <f t="shared" si="18"/>
        <v>5950000</v>
      </c>
      <c r="H519" s="28">
        <v>5950000</v>
      </c>
      <c r="I519" s="29">
        <v>0</v>
      </c>
      <c r="J519" s="20">
        <v>1</v>
      </c>
      <c r="K519" s="22">
        <f>H519</f>
        <v>5950000</v>
      </c>
      <c r="L519" s="29">
        <f>I519</f>
        <v>0</v>
      </c>
      <c r="M519" s="30"/>
      <c r="N519" s="30"/>
      <c r="O519" s="30"/>
      <c r="P519" s="30"/>
      <c r="Q519" s="42"/>
      <c r="R519" s="19">
        <v>5</v>
      </c>
      <c r="S519" s="31">
        <f>100%/R519</f>
        <v>0.2</v>
      </c>
      <c r="T519" s="32">
        <f>H519/R519</f>
        <v>1190000</v>
      </c>
      <c r="U519" s="19">
        <f>2018-D519</f>
        <v>12</v>
      </c>
      <c r="V519" s="19">
        <v>0</v>
      </c>
      <c r="W519" s="33">
        <f>T519*U519</f>
        <v>14280000</v>
      </c>
      <c r="X519" s="26">
        <f>IF(I519&lt;0,0,I519)</f>
        <v>0</v>
      </c>
    </row>
    <row r="520" spans="1:247" ht="16.5" customHeight="1">
      <c r="A520" s="45">
        <f t="shared" si="21"/>
        <v>508</v>
      </c>
      <c r="B520" s="74" t="s">
        <v>472</v>
      </c>
      <c r="C520" s="78"/>
      <c r="D520" s="45">
        <v>2012</v>
      </c>
      <c r="E520" s="45" t="s">
        <v>533</v>
      </c>
      <c r="F520" s="75">
        <v>5</v>
      </c>
      <c r="G520" s="126">
        <f t="shared" ref="G520:G565" si="22">+H520/F520</f>
        <v>8100000</v>
      </c>
      <c r="H520" s="28">
        <v>40500000</v>
      </c>
      <c r="I520" s="29">
        <f>H520-W520</f>
        <v>10125000</v>
      </c>
      <c r="J520" s="20">
        <v>5</v>
      </c>
      <c r="K520" s="22">
        <f>H520</f>
        <v>40500000</v>
      </c>
      <c r="L520" s="29">
        <f>I520</f>
        <v>10125000</v>
      </c>
      <c r="M520" s="37"/>
      <c r="N520" s="37"/>
      <c r="O520" s="37"/>
      <c r="P520" s="37"/>
      <c r="Q520" s="42"/>
      <c r="R520" s="20">
        <v>8</v>
      </c>
      <c r="S520" s="31">
        <f>100%/R520</f>
        <v>0.125</v>
      </c>
      <c r="T520" s="32">
        <f>H520/R520</f>
        <v>5062500</v>
      </c>
      <c r="U520" s="19">
        <f>2018-D520</f>
        <v>6</v>
      </c>
      <c r="V520" s="19"/>
      <c r="W520" s="33">
        <f>T520*U520</f>
        <v>30375000</v>
      </c>
      <c r="X520" s="26">
        <f>IF(I520&lt;0,0,I520)</f>
        <v>10125000</v>
      </c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  <c r="HW520" s="6"/>
      <c r="HX520" s="6"/>
      <c r="HY520" s="6"/>
      <c r="HZ520" s="6"/>
      <c r="IA520" s="6"/>
      <c r="IB520" s="6"/>
      <c r="IC520" s="6"/>
      <c r="ID520" s="6"/>
      <c r="IE520" s="6"/>
      <c r="IF520" s="6"/>
      <c r="IG520" s="6"/>
      <c r="IH520" s="6"/>
      <c r="II520" s="6"/>
      <c r="IJ520" s="6"/>
      <c r="IK520" s="6"/>
      <c r="IL520" s="6"/>
      <c r="IM520" s="6"/>
    </row>
    <row r="521" spans="1:247" ht="16.5" customHeight="1">
      <c r="A521" s="45">
        <f t="shared" si="21"/>
        <v>509</v>
      </c>
      <c r="B521" s="107" t="s">
        <v>473</v>
      </c>
      <c r="C521" s="68" t="s">
        <v>543</v>
      </c>
      <c r="D521" s="45">
        <v>2017</v>
      </c>
      <c r="E521" s="45" t="s">
        <v>533</v>
      </c>
      <c r="F521" s="45">
        <v>2</v>
      </c>
      <c r="G521" s="126">
        <f t="shared" si="22"/>
        <v>17083000</v>
      </c>
      <c r="H521" s="28">
        <v>34166000</v>
      </c>
      <c r="I521" s="29">
        <f>H521-W521</f>
        <v>27332800</v>
      </c>
      <c r="J521" s="79">
        <v>2</v>
      </c>
      <c r="K521" s="28">
        <v>34166000</v>
      </c>
      <c r="L521" s="29">
        <f>I521</f>
        <v>27332800</v>
      </c>
      <c r="M521" s="37"/>
      <c r="N521" s="37"/>
      <c r="O521" s="37"/>
      <c r="P521" s="37"/>
      <c r="Q521" s="42"/>
      <c r="R521" s="20">
        <v>5</v>
      </c>
      <c r="S521" s="31">
        <f>100%/R521</f>
        <v>0.2</v>
      </c>
      <c r="T521" s="32">
        <f>H521/R521</f>
        <v>6833200</v>
      </c>
      <c r="U521" s="19">
        <f>2018-D521</f>
        <v>1</v>
      </c>
      <c r="V521" s="19"/>
      <c r="W521" s="33">
        <f>T521*U521</f>
        <v>6833200</v>
      </c>
      <c r="X521" s="2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  <c r="HW521" s="6"/>
      <c r="HX521" s="6"/>
      <c r="HY521" s="6"/>
      <c r="HZ521" s="6"/>
      <c r="IA521" s="6"/>
      <c r="IB521" s="6"/>
      <c r="IC521" s="6"/>
      <c r="ID521" s="6"/>
      <c r="IE521" s="6"/>
      <c r="IF521" s="6"/>
      <c r="IG521" s="6"/>
      <c r="IH521" s="6"/>
      <c r="II521" s="6"/>
      <c r="IJ521" s="6"/>
      <c r="IK521" s="6"/>
      <c r="IL521" s="6"/>
      <c r="IM521" s="6"/>
    </row>
    <row r="522" spans="1:247" ht="31.5">
      <c r="A522" s="45">
        <f t="shared" si="21"/>
        <v>510</v>
      </c>
      <c r="B522" s="108" t="s">
        <v>474</v>
      </c>
      <c r="C522" s="19"/>
      <c r="D522" s="45">
        <v>2010</v>
      </c>
      <c r="E522" s="45" t="s">
        <v>533</v>
      </c>
      <c r="F522" s="45">
        <v>2</v>
      </c>
      <c r="G522" s="126">
        <f t="shared" si="22"/>
        <v>12000000</v>
      </c>
      <c r="H522" s="35">
        <v>24000000</v>
      </c>
      <c r="I522" s="29">
        <f>H522-W522</f>
        <v>0</v>
      </c>
      <c r="J522" s="20">
        <v>1</v>
      </c>
      <c r="K522" s="22">
        <f>H522</f>
        <v>24000000</v>
      </c>
      <c r="L522" s="29">
        <f>I522</f>
        <v>0</v>
      </c>
      <c r="M522" s="30"/>
      <c r="N522" s="30"/>
      <c r="O522" s="30"/>
      <c r="P522" s="30"/>
      <c r="Q522" s="42"/>
      <c r="R522" s="19">
        <v>8</v>
      </c>
      <c r="S522" s="31">
        <f>100%/R522</f>
        <v>0.125</v>
      </c>
      <c r="T522" s="32">
        <f>H522/R522</f>
        <v>3000000</v>
      </c>
      <c r="U522" s="19">
        <f>2018-D522</f>
        <v>8</v>
      </c>
      <c r="V522" s="19"/>
      <c r="W522" s="33">
        <f>T522*U522</f>
        <v>24000000</v>
      </c>
      <c r="X522" s="26">
        <f>IF(I522&lt;0,0,I522)</f>
        <v>0</v>
      </c>
    </row>
    <row r="523" spans="1:247" ht="16.5" customHeight="1">
      <c r="A523" s="45">
        <f t="shared" si="21"/>
        <v>511</v>
      </c>
      <c r="B523" s="107" t="s">
        <v>475</v>
      </c>
      <c r="C523" s="39"/>
      <c r="D523" s="45">
        <v>2010</v>
      </c>
      <c r="E523" s="45" t="s">
        <v>533</v>
      </c>
      <c r="F523" s="45">
        <v>8</v>
      </c>
      <c r="G523" s="126">
        <f t="shared" si="22"/>
        <v>11400000</v>
      </c>
      <c r="H523" s="36">
        <v>91200000</v>
      </c>
      <c r="I523" s="29">
        <f>H523-W523</f>
        <v>0</v>
      </c>
      <c r="J523" s="20">
        <v>1</v>
      </c>
      <c r="K523" s="22">
        <f>H523</f>
        <v>91200000</v>
      </c>
      <c r="L523" s="29">
        <f>I523</f>
        <v>0</v>
      </c>
      <c r="M523" s="30"/>
      <c r="N523" s="30"/>
      <c r="O523" s="30"/>
      <c r="P523" s="30"/>
      <c r="Q523" s="42"/>
      <c r="R523" s="19">
        <v>8</v>
      </c>
      <c r="S523" s="31">
        <f>100%/R523</f>
        <v>0.125</v>
      </c>
      <c r="T523" s="32">
        <f>H523/R523</f>
        <v>11400000</v>
      </c>
      <c r="U523" s="19">
        <f>2018-D523</f>
        <v>8</v>
      </c>
      <c r="V523" s="19"/>
      <c r="W523" s="33">
        <f>T523*U523</f>
        <v>91200000</v>
      </c>
      <c r="X523" s="26">
        <f>IF(I523&lt;0,0,I523)</f>
        <v>0</v>
      </c>
    </row>
    <row r="524" spans="1:247" ht="16.5" customHeight="1">
      <c r="A524" s="45">
        <f t="shared" si="21"/>
        <v>512</v>
      </c>
      <c r="B524" s="107" t="s">
        <v>476</v>
      </c>
      <c r="C524" s="19"/>
      <c r="D524" s="45">
        <v>2011</v>
      </c>
      <c r="E524" s="45" t="s">
        <v>533</v>
      </c>
      <c r="F524" s="45">
        <v>2</v>
      </c>
      <c r="G524" s="126">
        <f t="shared" si="22"/>
        <v>7800000</v>
      </c>
      <c r="H524" s="36">
        <v>15600000</v>
      </c>
      <c r="I524" s="29">
        <f>H524-W524</f>
        <v>1950000</v>
      </c>
      <c r="J524" s="20">
        <v>1</v>
      </c>
      <c r="K524" s="22">
        <f>H524</f>
        <v>15600000</v>
      </c>
      <c r="L524" s="29">
        <f>I524</f>
        <v>1950000</v>
      </c>
      <c r="M524" s="30"/>
      <c r="N524" s="30"/>
      <c r="O524" s="30"/>
      <c r="P524" s="30"/>
      <c r="Q524" s="42"/>
      <c r="R524" s="19">
        <v>8</v>
      </c>
      <c r="S524" s="31">
        <f>100%/R524</f>
        <v>0.125</v>
      </c>
      <c r="T524" s="32">
        <f>H524/R524</f>
        <v>1950000</v>
      </c>
      <c r="U524" s="19">
        <f>2018-D524</f>
        <v>7</v>
      </c>
      <c r="V524" s="19"/>
      <c r="W524" s="33">
        <f>T524*U524</f>
        <v>13650000</v>
      </c>
      <c r="X524" s="26">
        <f>IF(I524&lt;0,0,I524)</f>
        <v>1950000</v>
      </c>
    </row>
    <row r="525" spans="1:247" ht="30" customHeight="1">
      <c r="A525" s="45">
        <f t="shared" si="21"/>
        <v>513</v>
      </c>
      <c r="B525" s="107" t="s">
        <v>477</v>
      </c>
      <c r="C525" s="68" t="s">
        <v>543</v>
      </c>
      <c r="D525" s="45">
        <v>2017</v>
      </c>
      <c r="E525" s="45" t="s">
        <v>533</v>
      </c>
      <c r="F525" s="45">
        <v>2</v>
      </c>
      <c r="G525" s="126">
        <f t="shared" si="22"/>
        <v>39435000</v>
      </c>
      <c r="H525" s="28">
        <v>78870000</v>
      </c>
      <c r="I525" s="29">
        <f>H525-W525</f>
        <v>63096000</v>
      </c>
      <c r="J525" s="79">
        <v>2</v>
      </c>
      <c r="K525" s="28">
        <v>78870000</v>
      </c>
      <c r="L525" s="29">
        <f>I525</f>
        <v>63096000</v>
      </c>
      <c r="M525" s="37"/>
      <c r="N525" s="37"/>
      <c r="O525" s="37"/>
      <c r="P525" s="37"/>
      <c r="Q525" s="42"/>
      <c r="R525" s="20">
        <v>5</v>
      </c>
      <c r="S525" s="31">
        <f>100%/R525</f>
        <v>0.2</v>
      </c>
      <c r="T525" s="32">
        <f>H525/R525</f>
        <v>15774000</v>
      </c>
      <c r="U525" s="19">
        <f>2018-D525</f>
        <v>1</v>
      </c>
      <c r="V525" s="19"/>
      <c r="W525" s="33">
        <f>T525*U525</f>
        <v>15774000</v>
      </c>
      <c r="X525" s="2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  <c r="HW525" s="6"/>
      <c r="HX525" s="6"/>
      <c r="HY525" s="6"/>
      <c r="HZ525" s="6"/>
      <c r="IA525" s="6"/>
      <c r="IB525" s="6"/>
      <c r="IC525" s="6"/>
      <c r="ID525" s="6"/>
      <c r="IE525" s="6"/>
      <c r="IF525" s="6"/>
      <c r="IG525" s="6"/>
      <c r="IH525" s="6"/>
      <c r="II525" s="6"/>
      <c r="IJ525" s="6"/>
      <c r="IK525" s="6"/>
      <c r="IL525" s="6"/>
      <c r="IM525" s="6"/>
    </row>
    <row r="526" spans="1:247">
      <c r="A526" s="45">
        <f t="shared" si="21"/>
        <v>514</v>
      </c>
      <c r="B526" s="107" t="s">
        <v>478</v>
      </c>
      <c r="C526" s="19"/>
      <c r="D526" s="45">
        <v>2005</v>
      </c>
      <c r="E526" s="45" t="s">
        <v>533</v>
      </c>
      <c r="F526" s="45">
        <v>2</v>
      </c>
      <c r="G526" s="126">
        <f t="shared" si="22"/>
        <v>8500000</v>
      </c>
      <c r="H526" s="28">
        <v>17000000</v>
      </c>
      <c r="I526" s="29">
        <v>0</v>
      </c>
      <c r="J526" s="20">
        <v>1</v>
      </c>
      <c r="K526" s="22">
        <f>H526</f>
        <v>17000000</v>
      </c>
      <c r="L526" s="29">
        <f>I526</f>
        <v>0</v>
      </c>
      <c r="M526" s="30"/>
      <c r="N526" s="30"/>
      <c r="O526" s="30"/>
      <c r="P526" s="30"/>
      <c r="Q526" s="42"/>
      <c r="R526" s="19">
        <v>8</v>
      </c>
      <c r="S526" s="31">
        <f>100%/R526</f>
        <v>0.125</v>
      </c>
      <c r="T526" s="32">
        <f>H526/R526</f>
        <v>2125000</v>
      </c>
      <c r="U526" s="19">
        <f>2018-D526</f>
        <v>13</v>
      </c>
      <c r="V526" s="19"/>
      <c r="W526" s="33">
        <f>T526*U526</f>
        <v>27625000</v>
      </c>
      <c r="X526" s="26">
        <f>IF(I526&lt;0,0,I526)</f>
        <v>0</v>
      </c>
    </row>
    <row r="527" spans="1:247">
      <c r="A527" s="45">
        <f t="shared" si="21"/>
        <v>515</v>
      </c>
      <c r="B527" s="107" t="s">
        <v>479</v>
      </c>
      <c r="C527" s="19"/>
      <c r="D527" s="45">
        <v>2010</v>
      </c>
      <c r="E527" s="45" t="s">
        <v>533</v>
      </c>
      <c r="F527" s="45">
        <v>1</v>
      </c>
      <c r="G527" s="126">
        <f t="shared" si="22"/>
        <v>76000000</v>
      </c>
      <c r="H527" s="36">
        <v>76000000</v>
      </c>
      <c r="I527" s="29">
        <f>H527-W527</f>
        <v>0</v>
      </c>
      <c r="J527" s="20">
        <v>1</v>
      </c>
      <c r="K527" s="22">
        <f>H527</f>
        <v>76000000</v>
      </c>
      <c r="L527" s="29">
        <f>I527</f>
        <v>0</v>
      </c>
      <c r="M527" s="30"/>
      <c r="N527" s="30"/>
      <c r="O527" s="30"/>
      <c r="P527" s="30"/>
      <c r="Q527" s="42"/>
      <c r="R527" s="19">
        <v>8</v>
      </c>
      <c r="S527" s="31">
        <f>100%/R527</f>
        <v>0.125</v>
      </c>
      <c r="T527" s="32">
        <f>H527/R527</f>
        <v>9500000</v>
      </c>
      <c r="U527" s="19">
        <f>2018-D527</f>
        <v>8</v>
      </c>
      <c r="V527" s="19"/>
      <c r="W527" s="33">
        <f>T527*U527</f>
        <v>76000000</v>
      </c>
      <c r="X527" s="26">
        <f>IF(I527&lt;0,0,I527)</f>
        <v>0</v>
      </c>
    </row>
    <row r="528" spans="1:247" ht="30" customHeight="1">
      <c r="A528" s="45">
        <f t="shared" si="21"/>
        <v>516</v>
      </c>
      <c r="B528" s="116" t="s">
        <v>480</v>
      </c>
      <c r="C528" s="57"/>
      <c r="D528" s="45">
        <v>2012</v>
      </c>
      <c r="E528" s="45" t="s">
        <v>533</v>
      </c>
      <c r="F528" s="75">
        <v>4</v>
      </c>
      <c r="G528" s="126">
        <f t="shared" si="22"/>
        <v>7800000</v>
      </c>
      <c r="H528" s="67">
        <v>31200000</v>
      </c>
      <c r="I528" s="29">
        <f>H528-W528</f>
        <v>7800000</v>
      </c>
      <c r="J528" s="57">
        <v>1</v>
      </c>
      <c r="K528" s="22">
        <f>H528</f>
        <v>31200000</v>
      </c>
      <c r="L528" s="29">
        <f>I528</f>
        <v>7800000</v>
      </c>
      <c r="M528" s="37"/>
      <c r="N528" s="37"/>
      <c r="O528" s="37"/>
      <c r="P528" s="37"/>
      <c r="Q528" s="42"/>
      <c r="R528" s="20">
        <v>8</v>
      </c>
      <c r="S528" s="31">
        <f>100%/R528</f>
        <v>0.125</v>
      </c>
      <c r="T528" s="32">
        <f>H528/R528</f>
        <v>3900000</v>
      </c>
      <c r="U528" s="19">
        <f>2018-D528</f>
        <v>6</v>
      </c>
      <c r="V528" s="19"/>
      <c r="W528" s="33">
        <f>T528*U528</f>
        <v>23400000</v>
      </c>
      <c r="X528" s="26">
        <f>IF(I528&lt;0,0,I528)</f>
        <v>7800000</v>
      </c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  <c r="HW528" s="6"/>
      <c r="HX528" s="6"/>
      <c r="HY528" s="6"/>
      <c r="HZ528" s="6"/>
      <c r="IA528" s="6"/>
      <c r="IB528" s="6"/>
      <c r="IC528" s="6"/>
      <c r="ID528" s="6"/>
      <c r="IE528" s="6"/>
      <c r="IF528" s="6"/>
      <c r="IG528" s="6"/>
      <c r="IH528" s="6"/>
      <c r="II528" s="6"/>
      <c r="IJ528" s="6"/>
      <c r="IK528" s="6"/>
      <c r="IL528" s="6"/>
      <c r="IM528" s="6"/>
    </row>
    <row r="529" spans="1:247" ht="31.5">
      <c r="A529" s="45">
        <f t="shared" si="21"/>
        <v>517</v>
      </c>
      <c r="B529" s="108" t="s">
        <v>123</v>
      </c>
      <c r="C529" s="19"/>
      <c r="D529" s="45">
        <v>2005</v>
      </c>
      <c r="E529" s="45" t="s">
        <v>533</v>
      </c>
      <c r="F529" s="45">
        <v>1</v>
      </c>
      <c r="G529" s="126">
        <f t="shared" si="22"/>
        <v>8500000</v>
      </c>
      <c r="H529" s="28">
        <f>34000000/4</f>
        <v>8500000</v>
      </c>
      <c r="I529" s="29">
        <v>0</v>
      </c>
      <c r="J529" s="20">
        <v>1</v>
      </c>
      <c r="K529" s="22">
        <f>H529</f>
        <v>8500000</v>
      </c>
      <c r="L529" s="29">
        <f>I529</f>
        <v>0</v>
      </c>
      <c r="M529" s="30"/>
      <c r="N529" s="30"/>
      <c r="O529" s="30"/>
      <c r="P529" s="30"/>
      <c r="Q529" s="42"/>
      <c r="R529" s="19">
        <v>8</v>
      </c>
      <c r="S529" s="31">
        <f>100%/R529</f>
        <v>0.125</v>
      </c>
      <c r="T529" s="32">
        <f>H529/R529</f>
        <v>1062500</v>
      </c>
      <c r="U529" s="19">
        <f>2018-D529</f>
        <v>13</v>
      </c>
      <c r="V529" s="19"/>
      <c r="W529" s="33">
        <f>T529*U529</f>
        <v>13812500</v>
      </c>
      <c r="X529" s="26">
        <f>IF(I529&lt;0,0,I529)</f>
        <v>0</v>
      </c>
    </row>
    <row r="530" spans="1:247" s="53" customFormat="1" ht="16.5" customHeight="1">
      <c r="A530" s="45">
        <f t="shared" si="21"/>
        <v>518</v>
      </c>
      <c r="B530" s="107" t="s">
        <v>124</v>
      </c>
      <c r="C530" s="19"/>
      <c r="D530" s="45">
        <v>2006</v>
      </c>
      <c r="E530" s="45" t="s">
        <v>533</v>
      </c>
      <c r="F530" s="45">
        <v>1</v>
      </c>
      <c r="G530" s="126">
        <f t="shared" si="22"/>
        <v>11880000</v>
      </c>
      <c r="H530" s="36">
        <f>35640000/3</f>
        <v>11880000</v>
      </c>
      <c r="I530" s="29">
        <v>0</v>
      </c>
      <c r="J530" s="20">
        <v>1</v>
      </c>
      <c r="K530" s="22">
        <f>H530</f>
        <v>11880000</v>
      </c>
      <c r="L530" s="29">
        <f>I530</f>
        <v>0</v>
      </c>
      <c r="M530" s="19"/>
      <c r="N530" s="19"/>
      <c r="O530" s="19"/>
      <c r="P530" s="19"/>
      <c r="Q530" s="42"/>
      <c r="R530" s="19">
        <v>8</v>
      </c>
      <c r="S530" s="31">
        <f>100%/R530</f>
        <v>0.125</v>
      </c>
      <c r="T530" s="32">
        <f>H530/R530</f>
        <v>1485000</v>
      </c>
      <c r="U530" s="19">
        <f>2018-D530</f>
        <v>12</v>
      </c>
      <c r="V530" s="19"/>
      <c r="W530" s="33">
        <f>T530*U530</f>
        <v>17820000</v>
      </c>
      <c r="X530" s="26">
        <f>IF(I530&lt;0,0,I530)</f>
        <v>0</v>
      </c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6"/>
      <c r="BX530" s="26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6"/>
      <c r="CL530" s="26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  <c r="CX530" s="26"/>
      <c r="CY530" s="26"/>
      <c r="CZ530" s="26"/>
      <c r="DA530" s="26"/>
      <c r="DB530" s="26"/>
      <c r="DC530" s="26"/>
      <c r="DD530" s="26"/>
      <c r="DE530" s="26"/>
      <c r="DF530" s="26"/>
      <c r="DG530" s="26"/>
      <c r="DH530" s="26"/>
      <c r="DI530" s="26"/>
      <c r="DJ530" s="26"/>
      <c r="DK530" s="26"/>
      <c r="DL530" s="26"/>
      <c r="DM530" s="26"/>
      <c r="DN530" s="26"/>
      <c r="DO530" s="26"/>
      <c r="DP530" s="26"/>
      <c r="DQ530" s="26"/>
      <c r="DR530" s="26"/>
      <c r="DS530" s="26"/>
      <c r="DT530" s="26"/>
      <c r="DU530" s="26"/>
      <c r="DV530" s="26"/>
      <c r="DW530" s="26"/>
      <c r="DX530" s="26"/>
      <c r="DY530" s="26"/>
      <c r="DZ530" s="26"/>
      <c r="EA530" s="26"/>
      <c r="EB530" s="26"/>
      <c r="EC530" s="26"/>
      <c r="ED530" s="26"/>
      <c r="EE530" s="26"/>
      <c r="EF530" s="26"/>
      <c r="EG530" s="26"/>
      <c r="EH530" s="26"/>
      <c r="EI530" s="26"/>
      <c r="EJ530" s="26"/>
      <c r="EK530" s="26"/>
      <c r="EL530" s="26"/>
      <c r="EM530" s="26"/>
      <c r="EN530" s="26"/>
      <c r="EO530" s="26"/>
      <c r="EP530" s="26"/>
      <c r="EQ530" s="26"/>
      <c r="ER530" s="26"/>
      <c r="ES530" s="26"/>
      <c r="ET530" s="26"/>
      <c r="EU530" s="26"/>
      <c r="EV530" s="26"/>
      <c r="EW530" s="26"/>
      <c r="EX530" s="26"/>
      <c r="EY530" s="26"/>
      <c r="EZ530" s="26"/>
      <c r="FA530" s="26"/>
      <c r="FB530" s="26"/>
      <c r="FC530" s="26"/>
      <c r="FD530" s="26"/>
      <c r="FE530" s="26"/>
      <c r="FF530" s="26"/>
      <c r="FG530" s="26"/>
      <c r="FH530" s="26"/>
      <c r="FI530" s="26"/>
      <c r="FJ530" s="26"/>
      <c r="FK530" s="26"/>
      <c r="FL530" s="26"/>
      <c r="FM530" s="26"/>
      <c r="FN530" s="26"/>
      <c r="FO530" s="26"/>
      <c r="FP530" s="26"/>
      <c r="FQ530" s="26"/>
      <c r="FR530" s="26"/>
      <c r="FS530" s="26"/>
      <c r="FT530" s="26"/>
      <c r="FU530" s="26"/>
      <c r="FV530" s="26"/>
      <c r="FW530" s="26"/>
      <c r="FX530" s="26"/>
      <c r="FY530" s="26"/>
      <c r="FZ530" s="26"/>
      <c r="GA530" s="26"/>
      <c r="GB530" s="26"/>
      <c r="GC530" s="26"/>
      <c r="GD530" s="26"/>
      <c r="GE530" s="26"/>
      <c r="GF530" s="26"/>
      <c r="GG530" s="26"/>
      <c r="GH530" s="26"/>
      <c r="GI530" s="26"/>
      <c r="GJ530" s="26"/>
      <c r="GK530" s="26"/>
      <c r="GL530" s="26"/>
      <c r="GM530" s="26"/>
      <c r="GN530" s="26"/>
      <c r="GO530" s="26"/>
      <c r="GP530" s="26"/>
      <c r="GQ530" s="26"/>
      <c r="GR530" s="26"/>
      <c r="GS530" s="26"/>
      <c r="GT530" s="26"/>
      <c r="GU530" s="26"/>
      <c r="GV530" s="26"/>
      <c r="GW530" s="26"/>
      <c r="GX530" s="26"/>
      <c r="GY530" s="26"/>
      <c r="GZ530" s="26"/>
      <c r="HA530" s="26"/>
      <c r="HB530" s="26"/>
      <c r="HC530" s="26"/>
      <c r="HD530" s="26"/>
      <c r="HE530" s="26"/>
      <c r="HF530" s="26"/>
      <c r="HG530" s="26"/>
      <c r="HH530" s="26"/>
      <c r="HI530" s="26"/>
      <c r="HJ530" s="26"/>
      <c r="HK530" s="26"/>
      <c r="HL530" s="26"/>
      <c r="HM530" s="26"/>
      <c r="HN530" s="26"/>
      <c r="HO530" s="26"/>
      <c r="HP530" s="26"/>
      <c r="HQ530" s="26"/>
      <c r="HR530" s="26"/>
      <c r="HS530" s="26"/>
      <c r="HT530" s="26"/>
      <c r="HU530" s="26"/>
      <c r="HV530" s="26"/>
      <c r="HW530" s="26"/>
      <c r="HX530" s="26"/>
      <c r="HY530" s="26"/>
      <c r="HZ530" s="26"/>
      <c r="IA530" s="26"/>
      <c r="IB530" s="26"/>
      <c r="IC530" s="26"/>
      <c r="ID530" s="26"/>
      <c r="IE530" s="26"/>
      <c r="IF530" s="26"/>
      <c r="IG530" s="26"/>
      <c r="IH530" s="26"/>
      <c r="II530" s="26"/>
      <c r="IJ530" s="26"/>
      <c r="IK530" s="26"/>
      <c r="IL530" s="26"/>
      <c r="IM530" s="26"/>
    </row>
    <row r="531" spans="1:247" s="53" customFormat="1" ht="31.5">
      <c r="A531" s="45">
        <f t="shared" si="21"/>
        <v>519</v>
      </c>
      <c r="B531" s="107" t="s">
        <v>481</v>
      </c>
      <c r="C531" s="19"/>
      <c r="D531" s="45">
        <v>2006</v>
      </c>
      <c r="E531" s="45" t="s">
        <v>533</v>
      </c>
      <c r="F531" s="45">
        <v>1</v>
      </c>
      <c r="G531" s="126">
        <f t="shared" si="22"/>
        <v>8500000</v>
      </c>
      <c r="H531" s="28">
        <v>8500000</v>
      </c>
      <c r="I531" s="29">
        <v>0</v>
      </c>
      <c r="J531" s="20">
        <v>1</v>
      </c>
      <c r="K531" s="22">
        <f>H531</f>
        <v>8500000</v>
      </c>
      <c r="L531" s="29">
        <f>I531</f>
        <v>0</v>
      </c>
      <c r="M531" s="30"/>
      <c r="N531" s="30"/>
      <c r="O531" s="30"/>
      <c r="P531" s="30"/>
      <c r="Q531" s="42"/>
      <c r="R531" s="19">
        <v>8</v>
      </c>
      <c r="S531" s="31">
        <f>100%/R531</f>
        <v>0.125</v>
      </c>
      <c r="T531" s="32">
        <f>H531/R531</f>
        <v>1062500</v>
      </c>
      <c r="U531" s="19">
        <f>2018-D531</f>
        <v>12</v>
      </c>
      <c r="V531" s="19"/>
      <c r="W531" s="33">
        <f>T531*U531</f>
        <v>12750000</v>
      </c>
      <c r="X531" s="26">
        <f>IF(I531&lt;0,0,I531)</f>
        <v>0</v>
      </c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  <c r="BW531" s="26"/>
      <c r="BX531" s="26"/>
      <c r="BY531" s="26"/>
      <c r="BZ531" s="26"/>
      <c r="CA531" s="26"/>
      <c r="CB531" s="26"/>
      <c r="CC531" s="26"/>
      <c r="CD531" s="26"/>
      <c r="CE531" s="26"/>
      <c r="CF531" s="26"/>
      <c r="CG531" s="26"/>
      <c r="CH531" s="26"/>
      <c r="CI531" s="26"/>
      <c r="CJ531" s="26"/>
      <c r="CK531" s="26"/>
      <c r="CL531" s="26"/>
      <c r="CM531" s="26"/>
      <c r="CN531" s="26"/>
      <c r="CO531" s="26"/>
      <c r="CP531" s="26"/>
      <c r="CQ531" s="26"/>
      <c r="CR531" s="26"/>
      <c r="CS531" s="26"/>
      <c r="CT531" s="26"/>
      <c r="CU531" s="26"/>
      <c r="CV531" s="26"/>
      <c r="CW531" s="26"/>
      <c r="CX531" s="26"/>
      <c r="CY531" s="26"/>
      <c r="CZ531" s="26"/>
      <c r="DA531" s="26"/>
      <c r="DB531" s="26"/>
      <c r="DC531" s="26"/>
      <c r="DD531" s="26"/>
      <c r="DE531" s="26"/>
      <c r="DF531" s="26"/>
      <c r="DG531" s="26"/>
      <c r="DH531" s="26"/>
      <c r="DI531" s="26"/>
      <c r="DJ531" s="26"/>
      <c r="DK531" s="26"/>
      <c r="DL531" s="26"/>
      <c r="DM531" s="26"/>
      <c r="DN531" s="26"/>
      <c r="DO531" s="26"/>
      <c r="DP531" s="26"/>
      <c r="DQ531" s="26"/>
      <c r="DR531" s="26"/>
      <c r="DS531" s="26"/>
      <c r="DT531" s="26"/>
      <c r="DU531" s="26"/>
      <c r="DV531" s="26"/>
      <c r="DW531" s="26"/>
      <c r="DX531" s="26"/>
      <c r="DY531" s="26"/>
      <c r="DZ531" s="26"/>
      <c r="EA531" s="26"/>
      <c r="EB531" s="26"/>
      <c r="EC531" s="26"/>
      <c r="ED531" s="26"/>
      <c r="EE531" s="26"/>
      <c r="EF531" s="26"/>
      <c r="EG531" s="26"/>
      <c r="EH531" s="26"/>
      <c r="EI531" s="26"/>
      <c r="EJ531" s="26"/>
      <c r="EK531" s="26"/>
      <c r="EL531" s="26"/>
      <c r="EM531" s="26"/>
      <c r="EN531" s="26"/>
      <c r="EO531" s="26"/>
      <c r="EP531" s="26"/>
      <c r="EQ531" s="26"/>
      <c r="ER531" s="26"/>
      <c r="ES531" s="26"/>
      <c r="ET531" s="26"/>
      <c r="EU531" s="26"/>
      <c r="EV531" s="26"/>
      <c r="EW531" s="26"/>
      <c r="EX531" s="26"/>
      <c r="EY531" s="26"/>
      <c r="EZ531" s="26"/>
      <c r="FA531" s="26"/>
      <c r="FB531" s="26"/>
      <c r="FC531" s="26"/>
      <c r="FD531" s="26"/>
      <c r="FE531" s="26"/>
      <c r="FF531" s="26"/>
      <c r="FG531" s="26"/>
      <c r="FH531" s="26"/>
      <c r="FI531" s="26"/>
      <c r="FJ531" s="26"/>
      <c r="FK531" s="26"/>
      <c r="FL531" s="26"/>
      <c r="FM531" s="26"/>
      <c r="FN531" s="26"/>
      <c r="FO531" s="26"/>
      <c r="FP531" s="26"/>
      <c r="FQ531" s="26"/>
      <c r="FR531" s="26"/>
      <c r="FS531" s="26"/>
      <c r="FT531" s="26"/>
      <c r="FU531" s="26"/>
      <c r="FV531" s="26"/>
      <c r="FW531" s="26"/>
      <c r="FX531" s="26"/>
      <c r="FY531" s="26"/>
      <c r="FZ531" s="26"/>
      <c r="GA531" s="26"/>
      <c r="GB531" s="26"/>
      <c r="GC531" s="26"/>
      <c r="GD531" s="26"/>
      <c r="GE531" s="26"/>
      <c r="GF531" s="26"/>
      <c r="GG531" s="26"/>
      <c r="GH531" s="26"/>
      <c r="GI531" s="26"/>
      <c r="GJ531" s="26"/>
      <c r="GK531" s="26"/>
      <c r="GL531" s="26"/>
      <c r="GM531" s="26"/>
      <c r="GN531" s="26"/>
      <c r="GO531" s="26"/>
      <c r="GP531" s="26"/>
      <c r="GQ531" s="26"/>
      <c r="GR531" s="26"/>
      <c r="GS531" s="26"/>
      <c r="GT531" s="26"/>
      <c r="GU531" s="26"/>
      <c r="GV531" s="26"/>
      <c r="GW531" s="26"/>
      <c r="GX531" s="26"/>
      <c r="GY531" s="26"/>
      <c r="GZ531" s="26"/>
      <c r="HA531" s="26"/>
      <c r="HB531" s="26"/>
      <c r="HC531" s="26"/>
      <c r="HD531" s="26"/>
      <c r="HE531" s="26"/>
      <c r="HF531" s="26"/>
      <c r="HG531" s="26"/>
      <c r="HH531" s="26"/>
      <c r="HI531" s="26"/>
      <c r="HJ531" s="26"/>
      <c r="HK531" s="26"/>
      <c r="HL531" s="26"/>
      <c r="HM531" s="26"/>
      <c r="HN531" s="26"/>
      <c r="HO531" s="26"/>
      <c r="HP531" s="26"/>
      <c r="HQ531" s="26"/>
      <c r="HR531" s="26"/>
      <c r="HS531" s="26"/>
      <c r="HT531" s="26"/>
      <c r="HU531" s="26"/>
      <c r="HV531" s="26"/>
      <c r="HW531" s="26"/>
      <c r="HX531" s="26"/>
      <c r="HY531" s="26"/>
      <c r="HZ531" s="26"/>
      <c r="IA531" s="26"/>
      <c r="IB531" s="26"/>
      <c r="IC531" s="26"/>
      <c r="ID531" s="26"/>
      <c r="IE531" s="26"/>
      <c r="IF531" s="26"/>
      <c r="IG531" s="26"/>
      <c r="IH531" s="26"/>
      <c r="II531" s="26"/>
      <c r="IJ531" s="26"/>
      <c r="IK531" s="26"/>
      <c r="IL531" s="26"/>
      <c r="IM531" s="26"/>
    </row>
    <row r="532" spans="1:247" s="53" customFormat="1" ht="16.5" customHeight="1">
      <c r="A532" s="45">
        <f t="shared" si="21"/>
        <v>520</v>
      </c>
      <c r="B532" s="108" t="s">
        <v>482</v>
      </c>
      <c r="C532" s="19"/>
      <c r="D532" s="45">
        <v>2002</v>
      </c>
      <c r="E532" s="45" t="s">
        <v>533</v>
      </c>
      <c r="F532" s="45">
        <v>1</v>
      </c>
      <c r="G532" s="126">
        <f t="shared" si="22"/>
        <v>9900000</v>
      </c>
      <c r="H532" s="36">
        <v>9900000</v>
      </c>
      <c r="I532" s="29">
        <v>0</v>
      </c>
      <c r="J532" s="20">
        <v>1</v>
      </c>
      <c r="K532" s="22">
        <f>H532</f>
        <v>9900000</v>
      </c>
      <c r="L532" s="29">
        <f>I532</f>
        <v>0</v>
      </c>
      <c r="M532" s="30"/>
      <c r="N532" s="30"/>
      <c r="O532" s="30"/>
      <c r="P532" s="30"/>
      <c r="Q532" s="42"/>
      <c r="R532" s="19">
        <v>8</v>
      </c>
      <c r="S532" s="31">
        <f>100%/R532</f>
        <v>0.125</v>
      </c>
      <c r="T532" s="32">
        <f>H532/R532</f>
        <v>1237500</v>
      </c>
      <c r="U532" s="19">
        <f>2018-D532</f>
        <v>16</v>
      </c>
      <c r="V532" s="19"/>
      <c r="W532" s="33">
        <f>T532*U532</f>
        <v>19800000</v>
      </c>
      <c r="X532" s="26">
        <f>IF(I532&lt;0,0,I532)</f>
        <v>0</v>
      </c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  <c r="AX532" s="26"/>
      <c r="AY532" s="26"/>
      <c r="AZ532" s="26"/>
      <c r="BA532" s="26"/>
      <c r="BB532" s="26"/>
      <c r="BC532" s="26"/>
      <c r="BD532" s="26"/>
      <c r="BE532" s="26"/>
      <c r="BF532" s="26"/>
      <c r="BG532" s="26"/>
      <c r="BH532" s="26"/>
      <c r="BI532" s="26"/>
      <c r="BJ532" s="26"/>
      <c r="BK532" s="26"/>
      <c r="BL532" s="26"/>
      <c r="BM532" s="26"/>
      <c r="BN532" s="26"/>
      <c r="BO532" s="26"/>
      <c r="BP532" s="26"/>
      <c r="BQ532" s="26"/>
      <c r="BR532" s="26"/>
      <c r="BS532" s="26"/>
      <c r="BT532" s="26"/>
      <c r="BU532" s="26"/>
      <c r="BV532" s="26"/>
      <c r="BW532" s="26"/>
      <c r="BX532" s="26"/>
      <c r="BY532" s="26"/>
      <c r="BZ532" s="26"/>
      <c r="CA532" s="26"/>
      <c r="CB532" s="26"/>
      <c r="CC532" s="26"/>
      <c r="CD532" s="26"/>
      <c r="CE532" s="26"/>
      <c r="CF532" s="26"/>
      <c r="CG532" s="26"/>
      <c r="CH532" s="26"/>
      <c r="CI532" s="26"/>
      <c r="CJ532" s="26"/>
      <c r="CK532" s="26"/>
      <c r="CL532" s="26"/>
      <c r="CM532" s="26"/>
      <c r="CN532" s="26"/>
      <c r="CO532" s="26"/>
      <c r="CP532" s="26"/>
      <c r="CQ532" s="26"/>
      <c r="CR532" s="26"/>
      <c r="CS532" s="26"/>
      <c r="CT532" s="26"/>
      <c r="CU532" s="26"/>
      <c r="CV532" s="26"/>
      <c r="CW532" s="26"/>
      <c r="CX532" s="26"/>
      <c r="CY532" s="26"/>
      <c r="CZ532" s="26"/>
      <c r="DA532" s="26"/>
      <c r="DB532" s="26"/>
      <c r="DC532" s="26"/>
      <c r="DD532" s="26"/>
      <c r="DE532" s="26"/>
      <c r="DF532" s="26"/>
      <c r="DG532" s="26"/>
      <c r="DH532" s="26"/>
      <c r="DI532" s="26"/>
      <c r="DJ532" s="26"/>
      <c r="DK532" s="26"/>
      <c r="DL532" s="26"/>
      <c r="DM532" s="26"/>
      <c r="DN532" s="26"/>
      <c r="DO532" s="26"/>
      <c r="DP532" s="26"/>
      <c r="DQ532" s="26"/>
      <c r="DR532" s="26"/>
      <c r="DS532" s="26"/>
      <c r="DT532" s="26"/>
      <c r="DU532" s="26"/>
      <c r="DV532" s="26"/>
      <c r="DW532" s="26"/>
      <c r="DX532" s="26"/>
      <c r="DY532" s="26"/>
      <c r="DZ532" s="26"/>
      <c r="EA532" s="26"/>
      <c r="EB532" s="26"/>
      <c r="EC532" s="26"/>
      <c r="ED532" s="26"/>
      <c r="EE532" s="26"/>
      <c r="EF532" s="26"/>
      <c r="EG532" s="26"/>
      <c r="EH532" s="26"/>
      <c r="EI532" s="26"/>
      <c r="EJ532" s="26"/>
      <c r="EK532" s="26"/>
      <c r="EL532" s="26"/>
      <c r="EM532" s="26"/>
      <c r="EN532" s="26"/>
      <c r="EO532" s="26"/>
      <c r="EP532" s="26"/>
      <c r="EQ532" s="26"/>
      <c r="ER532" s="26"/>
      <c r="ES532" s="26"/>
      <c r="ET532" s="26"/>
      <c r="EU532" s="26"/>
      <c r="EV532" s="26"/>
      <c r="EW532" s="26"/>
      <c r="EX532" s="26"/>
      <c r="EY532" s="26"/>
      <c r="EZ532" s="26"/>
      <c r="FA532" s="26"/>
      <c r="FB532" s="26"/>
      <c r="FC532" s="26"/>
      <c r="FD532" s="26"/>
      <c r="FE532" s="26"/>
      <c r="FF532" s="26"/>
      <c r="FG532" s="26"/>
      <c r="FH532" s="26"/>
      <c r="FI532" s="26"/>
      <c r="FJ532" s="26"/>
      <c r="FK532" s="26"/>
      <c r="FL532" s="26"/>
      <c r="FM532" s="26"/>
      <c r="FN532" s="26"/>
      <c r="FO532" s="26"/>
      <c r="FP532" s="26"/>
      <c r="FQ532" s="26"/>
      <c r="FR532" s="26"/>
      <c r="FS532" s="26"/>
      <c r="FT532" s="26"/>
      <c r="FU532" s="26"/>
      <c r="FV532" s="26"/>
      <c r="FW532" s="26"/>
      <c r="FX532" s="26"/>
      <c r="FY532" s="26"/>
      <c r="FZ532" s="26"/>
      <c r="GA532" s="26"/>
      <c r="GB532" s="26"/>
      <c r="GC532" s="26"/>
      <c r="GD532" s="26"/>
      <c r="GE532" s="26"/>
      <c r="GF532" s="26"/>
      <c r="GG532" s="26"/>
      <c r="GH532" s="26"/>
      <c r="GI532" s="26"/>
      <c r="GJ532" s="26"/>
      <c r="GK532" s="26"/>
      <c r="GL532" s="26"/>
      <c r="GM532" s="26"/>
      <c r="GN532" s="26"/>
      <c r="GO532" s="26"/>
      <c r="GP532" s="26"/>
      <c r="GQ532" s="26"/>
      <c r="GR532" s="26"/>
      <c r="GS532" s="26"/>
      <c r="GT532" s="26"/>
      <c r="GU532" s="26"/>
      <c r="GV532" s="26"/>
      <c r="GW532" s="26"/>
      <c r="GX532" s="26"/>
      <c r="GY532" s="26"/>
      <c r="GZ532" s="26"/>
      <c r="HA532" s="26"/>
      <c r="HB532" s="26"/>
      <c r="HC532" s="26"/>
      <c r="HD532" s="26"/>
      <c r="HE532" s="26"/>
      <c r="HF532" s="26"/>
      <c r="HG532" s="26"/>
      <c r="HH532" s="26"/>
      <c r="HI532" s="26"/>
      <c r="HJ532" s="26"/>
      <c r="HK532" s="26"/>
      <c r="HL532" s="26"/>
      <c r="HM532" s="26"/>
      <c r="HN532" s="26"/>
      <c r="HO532" s="26"/>
      <c r="HP532" s="26"/>
      <c r="HQ532" s="26"/>
      <c r="HR532" s="26"/>
      <c r="HS532" s="26"/>
      <c r="HT532" s="26"/>
      <c r="HU532" s="26"/>
      <c r="HV532" s="26"/>
      <c r="HW532" s="26"/>
      <c r="HX532" s="26"/>
      <c r="HY532" s="26"/>
      <c r="HZ532" s="26"/>
      <c r="IA532" s="26"/>
      <c r="IB532" s="26"/>
      <c r="IC532" s="26"/>
      <c r="ID532" s="26"/>
      <c r="IE532" s="26"/>
      <c r="IF532" s="26"/>
      <c r="IG532" s="26"/>
      <c r="IH532" s="26"/>
      <c r="II532" s="26"/>
      <c r="IJ532" s="26"/>
      <c r="IK532" s="26"/>
      <c r="IL532" s="26"/>
      <c r="IM532" s="26"/>
    </row>
    <row r="533" spans="1:247" s="53" customFormat="1" ht="27" customHeight="1">
      <c r="A533" s="45">
        <f t="shared" si="21"/>
        <v>521</v>
      </c>
      <c r="B533" s="108" t="s">
        <v>483</v>
      </c>
      <c r="C533" s="19"/>
      <c r="D533" s="45">
        <v>2001</v>
      </c>
      <c r="E533" s="45" t="s">
        <v>533</v>
      </c>
      <c r="F533" s="45">
        <v>1</v>
      </c>
      <c r="G533" s="126">
        <f t="shared" si="22"/>
        <v>7000000</v>
      </c>
      <c r="H533" s="28">
        <v>7000000</v>
      </c>
      <c r="I533" s="29">
        <v>0</v>
      </c>
      <c r="J533" s="20">
        <v>1</v>
      </c>
      <c r="K533" s="40">
        <v>7000000</v>
      </c>
      <c r="L533" s="29">
        <f>I533</f>
        <v>0</v>
      </c>
      <c r="M533" s="30"/>
      <c r="N533" s="30"/>
      <c r="O533" s="30"/>
      <c r="P533" s="30"/>
      <c r="Q533" s="42"/>
      <c r="R533" s="19">
        <v>10</v>
      </c>
      <c r="S533" s="31">
        <f>100%/R533</f>
        <v>0.1</v>
      </c>
      <c r="T533" s="32">
        <f>H533/R533</f>
        <v>700000</v>
      </c>
      <c r="U533" s="19">
        <f>2018-D533</f>
        <v>17</v>
      </c>
      <c r="V533" s="19"/>
      <c r="W533" s="33">
        <f>T533*U533</f>
        <v>11900000</v>
      </c>
      <c r="X533" s="26">
        <f>IF(I533&lt;0,0,I533)</f>
        <v>0</v>
      </c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  <c r="AX533" s="26"/>
      <c r="AY533" s="26"/>
      <c r="AZ533" s="26"/>
      <c r="BA533" s="26"/>
      <c r="BB533" s="26"/>
      <c r="BC533" s="26"/>
      <c r="BD533" s="26"/>
      <c r="BE533" s="26"/>
      <c r="BF533" s="26"/>
      <c r="BG533" s="26"/>
      <c r="BH533" s="26"/>
      <c r="BI533" s="26"/>
      <c r="BJ533" s="26"/>
      <c r="BK533" s="26"/>
      <c r="BL533" s="26"/>
      <c r="BM533" s="26"/>
      <c r="BN533" s="26"/>
      <c r="BO533" s="26"/>
      <c r="BP533" s="26"/>
      <c r="BQ533" s="26"/>
      <c r="BR533" s="26"/>
      <c r="BS533" s="26"/>
      <c r="BT533" s="26"/>
      <c r="BU533" s="26"/>
      <c r="BV533" s="26"/>
      <c r="BW533" s="26"/>
      <c r="BX533" s="26"/>
      <c r="BY533" s="26"/>
      <c r="BZ533" s="26"/>
      <c r="CA533" s="26"/>
      <c r="CB533" s="26"/>
      <c r="CC533" s="26"/>
      <c r="CD533" s="26"/>
      <c r="CE533" s="26"/>
      <c r="CF533" s="26"/>
      <c r="CG533" s="26"/>
      <c r="CH533" s="26"/>
      <c r="CI533" s="26"/>
      <c r="CJ533" s="26"/>
      <c r="CK533" s="26"/>
      <c r="CL533" s="26"/>
      <c r="CM533" s="26"/>
      <c r="CN533" s="26"/>
      <c r="CO533" s="26"/>
      <c r="CP533" s="26"/>
      <c r="CQ533" s="26"/>
      <c r="CR533" s="26"/>
      <c r="CS533" s="26"/>
      <c r="CT533" s="26"/>
      <c r="CU533" s="26"/>
      <c r="CV533" s="26"/>
      <c r="CW533" s="26"/>
      <c r="CX533" s="26"/>
      <c r="CY533" s="26"/>
      <c r="CZ533" s="26"/>
      <c r="DA533" s="26"/>
      <c r="DB533" s="26"/>
      <c r="DC533" s="26"/>
      <c r="DD533" s="26"/>
      <c r="DE533" s="26"/>
      <c r="DF533" s="26"/>
      <c r="DG533" s="26"/>
      <c r="DH533" s="26"/>
      <c r="DI533" s="26"/>
      <c r="DJ533" s="26"/>
      <c r="DK533" s="26"/>
      <c r="DL533" s="26"/>
      <c r="DM533" s="26"/>
      <c r="DN533" s="26"/>
      <c r="DO533" s="26"/>
      <c r="DP533" s="26"/>
      <c r="DQ533" s="26"/>
      <c r="DR533" s="26"/>
      <c r="DS533" s="26"/>
      <c r="DT533" s="26"/>
      <c r="DU533" s="26"/>
      <c r="DV533" s="26"/>
      <c r="DW533" s="26"/>
      <c r="DX533" s="26"/>
      <c r="DY533" s="26"/>
      <c r="DZ533" s="26"/>
      <c r="EA533" s="26"/>
      <c r="EB533" s="26"/>
      <c r="EC533" s="26"/>
      <c r="ED533" s="26"/>
      <c r="EE533" s="26"/>
      <c r="EF533" s="26"/>
      <c r="EG533" s="26"/>
      <c r="EH533" s="26"/>
      <c r="EI533" s="26"/>
      <c r="EJ533" s="26"/>
      <c r="EK533" s="26"/>
      <c r="EL533" s="26"/>
      <c r="EM533" s="26"/>
      <c r="EN533" s="26"/>
      <c r="EO533" s="26"/>
      <c r="EP533" s="26"/>
      <c r="EQ533" s="26"/>
      <c r="ER533" s="26"/>
      <c r="ES533" s="26"/>
      <c r="ET533" s="26"/>
      <c r="EU533" s="26"/>
      <c r="EV533" s="26"/>
      <c r="EW533" s="26"/>
      <c r="EX533" s="26"/>
      <c r="EY533" s="26"/>
      <c r="EZ533" s="26"/>
      <c r="FA533" s="26"/>
      <c r="FB533" s="26"/>
      <c r="FC533" s="26"/>
      <c r="FD533" s="26"/>
      <c r="FE533" s="26"/>
      <c r="FF533" s="26"/>
      <c r="FG533" s="26"/>
      <c r="FH533" s="26"/>
      <c r="FI533" s="26"/>
      <c r="FJ533" s="26"/>
      <c r="FK533" s="26"/>
      <c r="FL533" s="26"/>
      <c r="FM533" s="26"/>
      <c r="FN533" s="26"/>
      <c r="FO533" s="26"/>
      <c r="FP533" s="26"/>
      <c r="FQ533" s="26"/>
      <c r="FR533" s="26"/>
      <c r="FS533" s="26"/>
      <c r="FT533" s="26"/>
      <c r="FU533" s="26"/>
      <c r="FV533" s="26"/>
      <c r="FW533" s="26"/>
      <c r="FX533" s="26"/>
      <c r="FY533" s="26"/>
      <c r="FZ533" s="26"/>
      <c r="GA533" s="26"/>
      <c r="GB533" s="26"/>
      <c r="GC533" s="26"/>
      <c r="GD533" s="26"/>
      <c r="GE533" s="26"/>
      <c r="GF533" s="26"/>
      <c r="GG533" s="26"/>
      <c r="GH533" s="26"/>
      <c r="GI533" s="26"/>
      <c r="GJ533" s="26"/>
      <c r="GK533" s="26"/>
      <c r="GL533" s="26"/>
      <c r="GM533" s="26"/>
      <c r="GN533" s="26"/>
      <c r="GO533" s="26"/>
      <c r="GP533" s="26"/>
      <c r="GQ533" s="26"/>
      <c r="GR533" s="26"/>
      <c r="GS533" s="26"/>
      <c r="GT533" s="26"/>
      <c r="GU533" s="26"/>
      <c r="GV533" s="26"/>
      <c r="GW533" s="26"/>
      <c r="GX533" s="26"/>
      <c r="GY533" s="26"/>
      <c r="GZ533" s="26"/>
      <c r="HA533" s="26"/>
      <c r="HB533" s="26"/>
      <c r="HC533" s="26"/>
      <c r="HD533" s="26"/>
      <c r="HE533" s="26"/>
      <c r="HF533" s="26"/>
      <c r="HG533" s="26"/>
      <c r="HH533" s="26"/>
      <c r="HI533" s="26"/>
      <c r="HJ533" s="26"/>
      <c r="HK533" s="26"/>
      <c r="HL533" s="26"/>
      <c r="HM533" s="26"/>
      <c r="HN533" s="26"/>
      <c r="HO533" s="26"/>
      <c r="HP533" s="26"/>
      <c r="HQ533" s="26"/>
      <c r="HR533" s="26"/>
      <c r="HS533" s="26"/>
      <c r="HT533" s="26"/>
      <c r="HU533" s="26"/>
      <c r="HV533" s="26"/>
      <c r="HW533" s="26"/>
      <c r="HX533" s="26"/>
      <c r="HY533" s="26"/>
      <c r="HZ533" s="26"/>
      <c r="IA533" s="26"/>
      <c r="IB533" s="26"/>
      <c r="IC533" s="26"/>
      <c r="ID533" s="26"/>
      <c r="IE533" s="26"/>
      <c r="IF533" s="26"/>
      <c r="IG533" s="26"/>
      <c r="IH533" s="26"/>
      <c r="II533" s="26"/>
      <c r="IJ533" s="26"/>
      <c r="IK533" s="26"/>
      <c r="IL533" s="26"/>
      <c r="IM533" s="26"/>
    </row>
    <row r="534" spans="1:247" s="53" customFormat="1" ht="27" customHeight="1">
      <c r="A534" s="45">
        <f t="shared" si="21"/>
        <v>522</v>
      </c>
      <c r="B534" s="107" t="s">
        <v>484</v>
      </c>
      <c r="C534" s="19"/>
      <c r="D534" s="45">
        <v>2009</v>
      </c>
      <c r="E534" s="45" t="s">
        <v>533</v>
      </c>
      <c r="F534" s="45">
        <v>1</v>
      </c>
      <c r="G534" s="126">
        <f t="shared" si="22"/>
        <v>8500000</v>
      </c>
      <c r="H534" s="36">
        <v>8500000</v>
      </c>
      <c r="I534" s="29">
        <f>H534-W534</f>
        <v>850000</v>
      </c>
      <c r="J534" s="20">
        <v>1</v>
      </c>
      <c r="K534" s="40">
        <v>8500000</v>
      </c>
      <c r="L534" s="29">
        <f>I534</f>
        <v>850000</v>
      </c>
      <c r="M534" s="30"/>
      <c r="N534" s="30"/>
      <c r="O534" s="30"/>
      <c r="P534" s="30"/>
      <c r="Q534" s="42"/>
      <c r="R534" s="19">
        <v>10</v>
      </c>
      <c r="S534" s="31">
        <f>100%/R534</f>
        <v>0.1</v>
      </c>
      <c r="T534" s="32">
        <f>H534/R534</f>
        <v>850000</v>
      </c>
      <c r="U534" s="19">
        <f>2018-D534</f>
        <v>9</v>
      </c>
      <c r="V534" s="19"/>
      <c r="W534" s="33">
        <f>T534*U534</f>
        <v>7650000</v>
      </c>
      <c r="X534" s="26">
        <f>IF(I534&lt;0,0,I534)</f>
        <v>850000</v>
      </c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  <c r="AX534" s="26"/>
      <c r="AY534" s="26"/>
      <c r="AZ534" s="26"/>
      <c r="BA534" s="26"/>
      <c r="BB534" s="26"/>
      <c r="BC534" s="26"/>
      <c r="BD534" s="26"/>
      <c r="BE534" s="26"/>
      <c r="BF534" s="26"/>
      <c r="BG534" s="26"/>
      <c r="BH534" s="26"/>
      <c r="BI534" s="26"/>
      <c r="BJ534" s="26"/>
      <c r="BK534" s="26"/>
      <c r="BL534" s="26"/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  <c r="BW534" s="26"/>
      <c r="BX534" s="26"/>
      <c r="BY534" s="26"/>
      <c r="BZ534" s="26"/>
      <c r="CA534" s="26"/>
      <c r="CB534" s="26"/>
      <c r="CC534" s="26"/>
      <c r="CD534" s="26"/>
      <c r="CE534" s="26"/>
      <c r="CF534" s="26"/>
      <c r="CG534" s="26"/>
      <c r="CH534" s="26"/>
      <c r="CI534" s="26"/>
      <c r="CJ534" s="26"/>
      <c r="CK534" s="26"/>
      <c r="CL534" s="26"/>
      <c r="CM534" s="26"/>
      <c r="CN534" s="26"/>
      <c r="CO534" s="26"/>
      <c r="CP534" s="26"/>
      <c r="CQ534" s="26"/>
      <c r="CR534" s="26"/>
      <c r="CS534" s="26"/>
      <c r="CT534" s="26"/>
      <c r="CU534" s="26"/>
      <c r="CV534" s="26"/>
      <c r="CW534" s="26"/>
      <c r="CX534" s="26"/>
      <c r="CY534" s="26"/>
      <c r="CZ534" s="26"/>
      <c r="DA534" s="26"/>
      <c r="DB534" s="26"/>
      <c r="DC534" s="26"/>
      <c r="DD534" s="26"/>
      <c r="DE534" s="26"/>
      <c r="DF534" s="26"/>
      <c r="DG534" s="26"/>
      <c r="DH534" s="26"/>
      <c r="DI534" s="26"/>
      <c r="DJ534" s="26"/>
      <c r="DK534" s="26"/>
      <c r="DL534" s="26"/>
      <c r="DM534" s="26"/>
      <c r="DN534" s="26"/>
      <c r="DO534" s="26"/>
      <c r="DP534" s="26"/>
      <c r="DQ534" s="26"/>
      <c r="DR534" s="26"/>
      <c r="DS534" s="26"/>
      <c r="DT534" s="26"/>
      <c r="DU534" s="26"/>
      <c r="DV534" s="26"/>
      <c r="DW534" s="26"/>
      <c r="DX534" s="26"/>
      <c r="DY534" s="26"/>
      <c r="DZ534" s="26"/>
      <c r="EA534" s="26"/>
      <c r="EB534" s="26"/>
      <c r="EC534" s="26"/>
      <c r="ED534" s="26"/>
      <c r="EE534" s="26"/>
      <c r="EF534" s="26"/>
      <c r="EG534" s="26"/>
      <c r="EH534" s="26"/>
      <c r="EI534" s="26"/>
      <c r="EJ534" s="26"/>
      <c r="EK534" s="26"/>
      <c r="EL534" s="26"/>
      <c r="EM534" s="26"/>
      <c r="EN534" s="26"/>
      <c r="EO534" s="26"/>
      <c r="EP534" s="26"/>
      <c r="EQ534" s="26"/>
      <c r="ER534" s="26"/>
      <c r="ES534" s="26"/>
      <c r="ET534" s="26"/>
      <c r="EU534" s="26"/>
      <c r="EV534" s="26"/>
      <c r="EW534" s="26"/>
      <c r="EX534" s="26"/>
      <c r="EY534" s="26"/>
      <c r="EZ534" s="26"/>
      <c r="FA534" s="26"/>
      <c r="FB534" s="26"/>
      <c r="FC534" s="26"/>
      <c r="FD534" s="26"/>
      <c r="FE534" s="26"/>
      <c r="FF534" s="26"/>
      <c r="FG534" s="26"/>
      <c r="FH534" s="26"/>
      <c r="FI534" s="26"/>
      <c r="FJ534" s="26"/>
      <c r="FK534" s="26"/>
      <c r="FL534" s="26"/>
      <c r="FM534" s="26"/>
      <c r="FN534" s="26"/>
      <c r="FO534" s="26"/>
      <c r="FP534" s="26"/>
      <c r="FQ534" s="26"/>
      <c r="FR534" s="26"/>
      <c r="FS534" s="26"/>
      <c r="FT534" s="26"/>
      <c r="FU534" s="26"/>
      <c r="FV534" s="26"/>
      <c r="FW534" s="26"/>
      <c r="FX534" s="26"/>
      <c r="FY534" s="26"/>
      <c r="FZ534" s="26"/>
      <c r="GA534" s="26"/>
      <c r="GB534" s="26"/>
      <c r="GC534" s="26"/>
      <c r="GD534" s="26"/>
      <c r="GE534" s="26"/>
      <c r="GF534" s="26"/>
      <c r="GG534" s="26"/>
      <c r="GH534" s="26"/>
      <c r="GI534" s="26"/>
      <c r="GJ534" s="26"/>
      <c r="GK534" s="26"/>
      <c r="GL534" s="26"/>
      <c r="GM534" s="26"/>
      <c r="GN534" s="26"/>
      <c r="GO534" s="26"/>
      <c r="GP534" s="26"/>
      <c r="GQ534" s="26"/>
      <c r="GR534" s="26"/>
      <c r="GS534" s="26"/>
      <c r="GT534" s="26"/>
      <c r="GU534" s="26"/>
      <c r="GV534" s="26"/>
      <c r="GW534" s="26"/>
      <c r="GX534" s="26"/>
      <c r="GY534" s="26"/>
      <c r="GZ534" s="26"/>
      <c r="HA534" s="26"/>
      <c r="HB534" s="26"/>
      <c r="HC534" s="26"/>
      <c r="HD534" s="26"/>
      <c r="HE534" s="26"/>
      <c r="HF534" s="26"/>
      <c r="HG534" s="26"/>
      <c r="HH534" s="26"/>
      <c r="HI534" s="26"/>
      <c r="HJ534" s="26"/>
      <c r="HK534" s="26"/>
      <c r="HL534" s="26"/>
      <c r="HM534" s="26"/>
      <c r="HN534" s="26"/>
      <c r="HO534" s="26"/>
      <c r="HP534" s="26"/>
      <c r="HQ534" s="26"/>
      <c r="HR534" s="26"/>
      <c r="HS534" s="26"/>
      <c r="HT534" s="26"/>
      <c r="HU534" s="26"/>
      <c r="HV534" s="26"/>
      <c r="HW534" s="26"/>
      <c r="HX534" s="26"/>
      <c r="HY534" s="26"/>
      <c r="HZ534" s="26"/>
      <c r="IA534" s="26"/>
      <c r="IB534" s="26"/>
      <c r="IC534" s="26"/>
      <c r="ID534" s="26"/>
      <c r="IE534" s="26"/>
      <c r="IF534" s="26"/>
      <c r="IG534" s="26"/>
      <c r="IH534" s="26"/>
      <c r="II534" s="26"/>
      <c r="IJ534" s="26"/>
      <c r="IK534" s="26"/>
      <c r="IL534" s="26"/>
      <c r="IM534" s="26"/>
    </row>
    <row r="535" spans="1:247" s="6" customFormat="1">
      <c r="A535" s="45">
        <f t="shared" si="21"/>
        <v>523</v>
      </c>
      <c r="B535" s="107" t="s">
        <v>485</v>
      </c>
      <c r="C535" s="19"/>
      <c r="D535" s="45">
        <v>2010</v>
      </c>
      <c r="E535" s="45" t="s">
        <v>533</v>
      </c>
      <c r="F535" s="45">
        <v>5</v>
      </c>
      <c r="G535" s="126">
        <f t="shared" si="22"/>
        <v>15000000</v>
      </c>
      <c r="H535" s="36">
        <v>75000000</v>
      </c>
      <c r="I535" s="29">
        <f>H535-W535</f>
        <v>15000000</v>
      </c>
      <c r="J535" s="20">
        <v>1</v>
      </c>
      <c r="K535" s="40">
        <v>15000000</v>
      </c>
      <c r="L535" s="29">
        <f>I535</f>
        <v>15000000</v>
      </c>
      <c r="M535" s="30"/>
      <c r="N535" s="30"/>
      <c r="O535" s="30"/>
      <c r="P535" s="30"/>
      <c r="Q535" s="42"/>
      <c r="R535" s="19">
        <v>10</v>
      </c>
      <c r="S535" s="31">
        <f>100%/R535</f>
        <v>0.1</v>
      </c>
      <c r="T535" s="32">
        <f>H535/R535</f>
        <v>7500000</v>
      </c>
      <c r="U535" s="19">
        <f>2018-D535</f>
        <v>8</v>
      </c>
      <c r="V535" s="19"/>
      <c r="W535" s="33">
        <f>T535*U535</f>
        <v>60000000</v>
      </c>
      <c r="X535" s="26">
        <f>IF(I535&lt;0,0,I535)</f>
        <v>15000000</v>
      </c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  <c r="AX535" s="26"/>
      <c r="AY535" s="26"/>
      <c r="AZ535" s="26"/>
      <c r="BA535" s="26"/>
      <c r="BB535" s="26"/>
      <c r="BC535" s="26"/>
      <c r="BD535" s="26"/>
      <c r="BE535" s="26"/>
      <c r="BF535" s="26"/>
      <c r="BG535" s="26"/>
      <c r="BH535" s="26"/>
      <c r="BI535" s="26"/>
      <c r="BJ535" s="26"/>
      <c r="BK535" s="26"/>
      <c r="BL535" s="26"/>
      <c r="BM535" s="26"/>
      <c r="BN535" s="26"/>
      <c r="BO535" s="26"/>
      <c r="BP535" s="26"/>
      <c r="BQ535" s="26"/>
      <c r="BR535" s="26"/>
      <c r="BS535" s="26"/>
      <c r="BT535" s="26"/>
      <c r="BU535" s="26"/>
      <c r="BV535" s="26"/>
      <c r="BW535" s="26"/>
      <c r="BX535" s="26"/>
      <c r="BY535" s="26"/>
      <c r="BZ535" s="26"/>
      <c r="CA535" s="26"/>
      <c r="CB535" s="26"/>
      <c r="CC535" s="26"/>
      <c r="CD535" s="26"/>
      <c r="CE535" s="26"/>
      <c r="CF535" s="26"/>
      <c r="CG535" s="26"/>
      <c r="CH535" s="26"/>
      <c r="CI535" s="26"/>
      <c r="CJ535" s="26"/>
      <c r="CK535" s="26"/>
      <c r="CL535" s="26"/>
      <c r="CM535" s="26"/>
      <c r="CN535" s="26"/>
      <c r="CO535" s="26"/>
      <c r="CP535" s="26"/>
      <c r="CQ535" s="26"/>
      <c r="CR535" s="26"/>
      <c r="CS535" s="26"/>
      <c r="CT535" s="26"/>
      <c r="CU535" s="26"/>
      <c r="CV535" s="26"/>
      <c r="CW535" s="26"/>
      <c r="CX535" s="26"/>
      <c r="CY535" s="26"/>
      <c r="CZ535" s="26"/>
      <c r="DA535" s="26"/>
      <c r="DB535" s="26"/>
      <c r="DC535" s="26"/>
      <c r="DD535" s="26"/>
      <c r="DE535" s="26"/>
      <c r="DF535" s="26"/>
      <c r="DG535" s="26"/>
      <c r="DH535" s="26"/>
      <c r="DI535" s="26"/>
      <c r="DJ535" s="26"/>
      <c r="DK535" s="26"/>
      <c r="DL535" s="26"/>
      <c r="DM535" s="26"/>
      <c r="DN535" s="26"/>
      <c r="DO535" s="26"/>
      <c r="DP535" s="26"/>
      <c r="DQ535" s="26"/>
      <c r="DR535" s="26"/>
      <c r="DS535" s="26"/>
      <c r="DT535" s="26"/>
      <c r="DU535" s="26"/>
      <c r="DV535" s="26"/>
      <c r="DW535" s="26"/>
      <c r="DX535" s="26"/>
      <c r="DY535" s="26"/>
      <c r="DZ535" s="26"/>
      <c r="EA535" s="26"/>
      <c r="EB535" s="26"/>
      <c r="EC535" s="26"/>
      <c r="ED535" s="26"/>
      <c r="EE535" s="26"/>
      <c r="EF535" s="26"/>
      <c r="EG535" s="26"/>
      <c r="EH535" s="26"/>
      <c r="EI535" s="26"/>
      <c r="EJ535" s="26"/>
      <c r="EK535" s="26"/>
      <c r="EL535" s="26"/>
      <c r="EM535" s="26"/>
      <c r="EN535" s="26"/>
      <c r="EO535" s="26"/>
      <c r="EP535" s="26"/>
      <c r="EQ535" s="26"/>
      <c r="ER535" s="26"/>
      <c r="ES535" s="26"/>
      <c r="ET535" s="26"/>
      <c r="EU535" s="26"/>
      <c r="EV535" s="26"/>
      <c r="EW535" s="26"/>
      <c r="EX535" s="26"/>
      <c r="EY535" s="26"/>
      <c r="EZ535" s="26"/>
      <c r="FA535" s="26"/>
      <c r="FB535" s="26"/>
      <c r="FC535" s="26"/>
      <c r="FD535" s="26"/>
      <c r="FE535" s="26"/>
      <c r="FF535" s="26"/>
      <c r="FG535" s="26"/>
      <c r="FH535" s="26"/>
      <c r="FI535" s="26"/>
      <c r="FJ535" s="26"/>
      <c r="FK535" s="26"/>
      <c r="FL535" s="26"/>
      <c r="FM535" s="26"/>
      <c r="FN535" s="26"/>
      <c r="FO535" s="26"/>
      <c r="FP535" s="26"/>
      <c r="FQ535" s="26"/>
      <c r="FR535" s="26"/>
      <c r="FS535" s="26"/>
      <c r="FT535" s="26"/>
      <c r="FU535" s="26"/>
      <c r="FV535" s="26"/>
      <c r="FW535" s="26"/>
      <c r="FX535" s="26"/>
      <c r="FY535" s="26"/>
      <c r="FZ535" s="26"/>
      <c r="GA535" s="26"/>
      <c r="GB535" s="26"/>
      <c r="GC535" s="26"/>
      <c r="GD535" s="26"/>
      <c r="GE535" s="26"/>
      <c r="GF535" s="26"/>
      <c r="GG535" s="26"/>
      <c r="GH535" s="26"/>
      <c r="GI535" s="26"/>
      <c r="GJ535" s="26"/>
      <c r="GK535" s="26"/>
      <c r="GL535" s="26"/>
      <c r="GM535" s="26"/>
      <c r="GN535" s="26"/>
      <c r="GO535" s="26"/>
      <c r="GP535" s="26"/>
      <c r="GQ535" s="26"/>
      <c r="GR535" s="26"/>
      <c r="GS535" s="26"/>
      <c r="GT535" s="26"/>
      <c r="GU535" s="26"/>
      <c r="GV535" s="26"/>
      <c r="GW535" s="26"/>
      <c r="GX535" s="26"/>
      <c r="GY535" s="26"/>
      <c r="GZ535" s="26"/>
      <c r="HA535" s="26"/>
      <c r="HB535" s="26"/>
      <c r="HC535" s="26"/>
      <c r="HD535" s="26"/>
      <c r="HE535" s="26"/>
      <c r="HF535" s="26"/>
      <c r="HG535" s="26"/>
      <c r="HH535" s="26"/>
      <c r="HI535" s="26"/>
      <c r="HJ535" s="26"/>
      <c r="HK535" s="26"/>
      <c r="HL535" s="26"/>
      <c r="HM535" s="26"/>
      <c r="HN535" s="26"/>
      <c r="HO535" s="26"/>
      <c r="HP535" s="26"/>
      <c r="HQ535" s="26"/>
      <c r="HR535" s="26"/>
      <c r="HS535" s="26"/>
      <c r="HT535" s="26"/>
      <c r="HU535" s="26"/>
      <c r="HV535" s="26"/>
      <c r="HW535" s="26"/>
      <c r="HX535" s="26"/>
      <c r="HY535" s="26"/>
      <c r="HZ535" s="26"/>
      <c r="IA535" s="26"/>
      <c r="IB535" s="26"/>
      <c r="IC535" s="26"/>
      <c r="ID535" s="26"/>
      <c r="IE535" s="26"/>
      <c r="IF535" s="26"/>
      <c r="IG535" s="26"/>
      <c r="IH535" s="26"/>
      <c r="II535" s="26"/>
      <c r="IJ535" s="26"/>
      <c r="IK535" s="26"/>
      <c r="IL535" s="26"/>
      <c r="IM535" s="26"/>
    </row>
    <row r="536" spans="1:247" s="6" customFormat="1">
      <c r="A536" s="45">
        <f t="shared" si="21"/>
        <v>524</v>
      </c>
      <c r="B536" s="108" t="s">
        <v>486</v>
      </c>
      <c r="C536" s="19"/>
      <c r="D536" s="45">
        <v>2010</v>
      </c>
      <c r="E536" s="45" t="s">
        <v>533</v>
      </c>
      <c r="F536" s="45">
        <v>5</v>
      </c>
      <c r="G536" s="126">
        <f t="shared" si="22"/>
        <v>15000000</v>
      </c>
      <c r="H536" s="35">
        <v>75000000</v>
      </c>
      <c r="I536" s="29">
        <f>H536-W536</f>
        <v>15000000</v>
      </c>
      <c r="J536" s="20">
        <v>1</v>
      </c>
      <c r="K536" s="40">
        <v>15000000</v>
      </c>
      <c r="L536" s="29">
        <f>I536</f>
        <v>15000000</v>
      </c>
      <c r="M536" s="30"/>
      <c r="N536" s="30"/>
      <c r="O536" s="30"/>
      <c r="P536" s="30"/>
      <c r="Q536" s="42"/>
      <c r="R536" s="19">
        <v>10</v>
      </c>
      <c r="S536" s="31">
        <f>100%/R536</f>
        <v>0.1</v>
      </c>
      <c r="T536" s="32">
        <f>H536/R536</f>
        <v>7500000</v>
      </c>
      <c r="U536" s="19">
        <f>2018-D536</f>
        <v>8</v>
      </c>
      <c r="V536" s="19"/>
      <c r="W536" s="33">
        <f>T536*U536</f>
        <v>60000000</v>
      </c>
      <c r="X536" s="26">
        <f>IF(I536&lt;0,0,I536)</f>
        <v>15000000</v>
      </c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  <c r="AX536" s="26"/>
      <c r="AY536" s="26"/>
      <c r="AZ536" s="26"/>
      <c r="BA536" s="26"/>
      <c r="BB536" s="26"/>
      <c r="BC536" s="26"/>
      <c r="BD536" s="26"/>
      <c r="BE536" s="26"/>
      <c r="BF536" s="26"/>
      <c r="BG536" s="26"/>
      <c r="BH536" s="26"/>
      <c r="BI536" s="26"/>
      <c r="BJ536" s="26"/>
      <c r="BK536" s="26"/>
      <c r="BL536" s="26"/>
      <c r="BM536" s="26"/>
      <c r="BN536" s="26"/>
      <c r="BO536" s="26"/>
      <c r="BP536" s="26"/>
      <c r="BQ536" s="26"/>
      <c r="BR536" s="26"/>
      <c r="BS536" s="26"/>
      <c r="BT536" s="26"/>
      <c r="BU536" s="26"/>
      <c r="BV536" s="26"/>
      <c r="BW536" s="26"/>
      <c r="BX536" s="26"/>
      <c r="BY536" s="26"/>
      <c r="BZ536" s="26"/>
      <c r="CA536" s="26"/>
      <c r="CB536" s="26"/>
      <c r="CC536" s="26"/>
      <c r="CD536" s="26"/>
      <c r="CE536" s="26"/>
      <c r="CF536" s="26"/>
      <c r="CG536" s="26"/>
      <c r="CH536" s="26"/>
      <c r="CI536" s="26"/>
      <c r="CJ536" s="26"/>
      <c r="CK536" s="26"/>
      <c r="CL536" s="26"/>
      <c r="CM536" s="26"/>
      <c r="CN536" s="26"/>
      <c r="CO536" s="26"/>
      <c r="CP536" s="26"/>
      <c r="CQ536" s="26"/>
      <c r="CR536" s="26"/>
      <c r="CS536" s="26"/>
      <c r="CT536" s="26"/>
      <c r="CU536" s="26"/>
      <c r="CV536" s="26"/>
      <c r="CW536" s="26"/>
      <c r="CX536" s="26"/>
      <c r="CY536" s="26"/>
      <c r="CZ536" s="26"/>
      <c r="DA536" s="26"/>
      <c r="DB536" s="26"/>
      <c r="DC536" s="26"/>
      <c r="DD536" s="26"/>
      <c r="DE536" s="26"/>
      <c r="DF536" s="26"/>
      <c r="DG536" s="26"/>
      <c r="DH536" s="26"/>
      <c r="DI536" s="26"/>
      <c r="DJ536" s="26"/>
      <c r="DK536" s="26"/>
      <c r="DL536" s="26"/>
      <c r="DM536" s="26"/>
      <c r="DN536" s="26"/>
      <c r="DO536" s="26"/>
      <c r="DP536" s="26"/>
      <c r="DQ536" s="26"/>
      <c r="DR536" s="26"/>
      <c r="DS536" s="26"/>
      <c r="DT536" s="26"/>
      <c r="DU536" s="26"/>
      <c r="DV536" s="26"/>
      <c r="DW536" s="26"/>
      <c r="DX536" s="26"/>
      <c r="DY536" s="26"/>
      <c r="DZ536" s="26"/>
      <c r="EA536" s="26"/>
      <c r="EB536" s="26"/>
      <c r="EC536" s="26"/>
      <c r="ED536" s="26"/>
      <c r="EE536" s="26"/>
      <c r="EF536" s="26"/>
      <c r="EG536" s="26"/>
      <c r="EH536" s="26"/>
      <c r="EI536" s="26"/>
      <c r="EJ536" s="26"/>
      <c r="EK536" s="26"/>
      <c r="EL536" s="26"/>
      <c r="EM536" s="26"/>
      <c r="EN536" s="26"/>
      <c r="EO536" s="26"/>
      <c r="EP536" s="26"/>
      <c r="EQ536" s="26"/>
      <c r="ER536" s="26"/>
      <c r="ES536" s="26"/>
      <c r="ET536" s="26"/>
      <c r="EU536" s="26"/>
      <c r="EV536" s="26"/>
      <c r="EW536" s="26"/>
      <c r="EX536" s="26"/>
      <c r="EY536" s="26"/>
      <c r="EZ536" s="26"/>
      <c r="FA536" s="26"/>
      <c r="FB536" s="26"/>
      <c r="FC536" s="26"/>
      <c r="FD536" s="26"/>
      <c r="FE536" s="26"/>
      <c r="FF536" s="26"/>
      <c r="FG536" s="26"/>
      <c r="FH536" s="26"/>
      <c r="FI536" s="26"/>
      <c r="FJ536" s="26"/>
      <c r="FK536" s="26"/>
      <c r="FL536" s="26"/>
      <c r="FM536" s="26"/>
      <c r="FN536" s="26"/>
      <c r="FO536" s="26"/>
      <c r="FP536" s="26"/>
      <c r="FQ536" s="26"/>
      <c r="FR536" s="26"/>
      <c r="FS536" s="26"/>
      <c r="FT536" s="26"/>
      <c r="FU536" s="26"/>
      <c r="FV536" s="26"/>
      <c r="FW536" s="26"/>
      <c r="FX536" s="26"/>
      <c r="FY536" s="26"/>
      <c r="FZ536" s="26"/>
      <c r="GA536" s="26"/>
      <c r="GB536" s="26"/>
      <c r="GC536" s="26"/>
      <c r="GD536" s="26"/>
      <c r="GE536" s="26"/>
      <c r="GF536" s="26"/>
      <c r="GG536" s="26"/>
      <c r="GH536" s="26"/>
      <c r="GI536" s="26"/>
      <c r="GJ536" s="26"/>
      <c r="GK536" s="26"/>
      <c r="GL536" s="26"/>
      <c r="GM536" s="26"/>
      <c r="GN536" s="26"/>
      <c r="GO536" s="26"/>
      <c r="GP536" s="26"/>
      <c r="GQ536" s="26"/>
      <c r="GR536" s="26"/>
      <c r="GS536" s="26"/>
      <c r="GT536" s="26"/>
      <c r="GU536" s="26"/>
      <c r="GV536" s="26"/>
      <c r="GW536" s="26"/>
      <c r="GX536" s="26"/>
      <c r="GY536" s="26"/>
      <c r="GZ536" s="26"/>
      <c r="HA536" s="26"/>
      <c r="HB536" s="26"/>
      <c r="HC536" s="26"/>
      <c r="HD536" s="26"/>
      <c r="HE536" s="26"/>
      <c r="HF536" s="26"/>
      <c r="HG536" s="26"/>
      <c r="HH536" s="26"/>
      <c r="HI536" s="26"/>
      <c r="HJ536" s="26"/>
      <c r="HK536" s="26"/>
      <c r="HL536" s="26"/>
      <c r="HM536" s="26"/>
      <c r="HN536" s="26"/>
      <c r="HO536" s="26"/>
      <c r="HP536" s="26"/>
      <c r="HQ536" s="26"/>
      <c r="HR536" s="26"/>
      <c r="HS536" s="26"/>
      <c r="HT536" s="26"/>
      <c r="HU536" s="26"/>
      <c r="HV536" s="26"/>
      <c r="HW536" s="26"/>
      <c r="HX536" s="26"/>
      <c r="HY536" s="26"/>
      <c r="HZ536" s="26"/>
      <c r="IA536" s="26"/>
      <c r="IB536" s="26"/>
      <c r="IC536" s="26"/>
      <c r="ID536" s="26"/>
      <c r="IE536" s="26"/>
      <c r="IF536" s="26"/>
      <c r="IG536" s="26"/>
      <c r="IH536" s="26"/>
      <c r="II536" s="26"/>
      <c r="IJ536" s="26"/>
      <c r="IK536" s="26"/>
      <c r="IL536" s="26"/>
      <c r="IM536" s="26"/>
    </row>
    <row r="537" spans="1:247">
      <c r="A537" s="45">
        <f t="shared" si="21"/>
        <v>525</v>
      </c>
      <c r="B537" s="107" t="s">
        <v>487</v>
      </c>
      <c r="C537" s="19"/>
      <c r="D537" s="45">
        <v>2009</v>
      </c>
      <c r="E537" s="45" t="s">
        <v>533</v>
      </c>
      <c r="F537" s="45">
        <v>1</v>
      </c>
      <c r="G537" s="126">
        <f t="shared" si="22"/>
        <v>35000000</v>
      </c>
      <c r="H537" s="36">
        <v>35000000</v>
      </c>
      <c r="I537" s="29">
        <f>H537-W537</f>
        <v>3500000</v>
      </c>
      <c r="J537" s="20">
        <v>1</v>
      </c>
      <c r="K537" s="40">
        <v>35000000</v>
      </c>
      <c r="L537" s="29">
        <f>I537</f>
        <v>3500000</v>
      </c>
      <c r="M537" s="30"/>
      <c r="N537" s="30"/>
      <c r="O537" s="30"/>
      <c r="P537" s="30"/>
      <c r="Q537" s="42"/>
      <c r="R537" s="19">
        <v>10</v>
      </c>
      <c r="S537" s="31">
        <f>100%/R537</f>
        <v>0.1</v>
      </c>
      <c r="T537" s="32">
        <f>H537/R537</f>
        <v>3500000</v>
      </c>
      <c r="U537" s="19">
        <f>2018-D537</f>
        <v>9</v>
      </c>
      <c r="V537" s="19"/>
      <c r="W537" s="33">
        <f>T537*U537</f>
        <v>31500000</v>
      </c>
      <c r="X537" s="26">
        <f>IF(I537&lt;0,0,I537)</f>
        <v>3500000</v>
      </c>
    </row>
    <row r="538" spans="1:247">
      <c r="A538" s="45">
        <f t="shared" si="21"/>
        <v>526</v>
      </c>
      <c r="B538" s="108" t="s">
        <v>488</v>
      </c>
      <c r="C538" s="19" t="s">
        <v>544</v>
      </c>
      <c r="D538" s="45">
        <v>2017</v>
      </c>
      <c r="E538" s="45" t="s">
        <v>533</v>
      </c>
      <c r="F538" s="45">
        <v>1</v>
      </c>
      <c r="G538" s="126">
        <f t="shared" si="22"/>
        <v>58600000</v>
      </c>
      <c r="H538" s="28">
        <v>58600000</v>
      </c>
      <c r="I538" s="29">
        <f>H538-W538</f>
        <v>51275000</v>
      </c>
      <c r="J538" s="20">
        <v>1</v>
      </c>
      <c r="K538" s="28">
        <v>58600000</v>
      </c>
      <c r="L538" s="29">
        <f>I538</f>
        <v>51275000</v>
      </c>
      <c r="M538" s="30"/>
      <c r="N538" s="30"/>
      <c r="O538" s="30"/>
      <c r="P538" s="30"/>
      <c r="Q538" s="42"/>
      <c r="R538" s="19">
        <v>8</v>
      </c>
      <c r="S538" s="31">
        <f>100%/R538</f>
        <v>0.125</v>
      </c>
      <c r="T538" s="32">
        <f>H538/R538</f>
        <v>7325000</v>
      </c>
      <c r="U538" s="19">
        <f>2018-D538</f>
        <v>1</v>
      </c>
      <c r="V538" s="19"/>
      <c r="W538" s="33">
        <f>T538*U538</f>
        <v>7325000</v>
      </c>
      <c r="X538" s="26"/>
    </row>
    <row r="539" spans="1:247">
      <c r="A539" s="45">
        <f t="shared" si="21"/>
        <v>527</v>
      </c>
      <c r="B539" s="108" t="s">
        <v>71</v>
      </c>
      <c r="C539" s="19"/>
      <c r="D539" s="45">
        <v>2008</v>
      </c>
      <c r="E539" s="45" t="s">
        <v>534</v>
      </c>
      <c r="F539" s="45">
        <v>1</v>
      </c>
      <c r="G539" s="126">
        <f t="shared" si="22"/>
        <v>8300000</v>
      </c>
      <c r="H539" s="28">
        <v>8300000</v>
      </c>
      <c r="I539" s="29">
        <v>0</v>
      </c>
      <c r="J539" s="20">
        <f>F539</f>
        <v>1</v>
      </c>
      <c r="K539" s="29">
        <f>H539</f>
        <v>8300000</v>
      </c>
      <c r="L539" s="29">
        <f>I539</f>
        <v>0</v>
      </c>
      <c r="M539" s="30"/>
      <c r="N539" s="30"/>
      <c r="O539" s="30"/>
      <c r="P539" s="30"/>
      <c r="Q539" s="42"/>
      <c r="R539" s="19">
        <v>5</v>
      </c>
      <c r="S539" s="31">
        <f>100%/R539</f>
        <v>0.2</v>
      </c>
      <c r="T539" s="32">
        <f>H539/R539</f>
        <v>1660000</v>
      </c>
      <c r="U539" s="19">
        <f>2018-D539</f>
        <v>10</v>
      </c>
      <c r="V539" s="19">
        <v>0</v>
      </c>
      <c r="W539" s="33">
        <f>T539*U539</f>
        <v>16600000</v>
      </c>
      <c r="X539" s="26">
        <f>IF(I539&lt;0,0,I539)</f>
        <v>0</v>
      </c>
    </row>
    <row r="540" spans="1:247">
      <c r="A540" s="45">
        <f t="shared" si="21"/>
        <v>528</v>
      </c>
      <c r="B540" s="107" t="s">
        <v>75</v>
      </c>
      <c r="C540" s="19"/>
      <c r="D540" s="45">
        <v>2006</v>
      </c>
      <c r="E540" s="45" t="s">
        <v>534</v>
      </c>
      <c r="F540" s="45">
        <v>1</v>
      </c>
      <c r="G540" s="126">
        <f t="shared" si="22"/>
        <v>7350000</v>
      </c>
      <c r="H540" s="36">
        <v>7350000</v>
      </c>
      <c r="I540" s="29">
        <v>0</v>
      </c>
      <c r="J540" s="20">
        <f>F540</f>
        <v>1</v>
      </c>
      <c r="K540" s="29">
        <f>H540</f>
        <v>7350000</v>
      </c>
      <c r="L540" s="29">
        <f>I540</f>
        <v>0</v>
      </c>
      <c r="M540" s="19"/>
      <c r="N540" s="19"/>
      <c r="O540" s="19"/>
      <c r="P540" s="19"/>
      <c r="Q540" s="42"/>
      <c r="R540" s="19">
        <v>5</v>
      </c>
      <c r="S540" s="31">
        <f>100%/R540</f>
        <v>0.2</v>
      </c>
      <c r="T540" s="32">
        <f>H540/R540</f>
        <v>1470000</v>
      </c>
      <c r="U540" s="19">
        <f>2018-D540</f>
        <v>12</v>
      </c>
      <c r="V540" s="19">
        <v>0</v>
      </c>
      <c r="W540" s="33">
        <f>T540*U540</f>
        <v>17640000</v>
      </c>
      <c r="X540" s="26">
        <f>IF(I540&lt;0,0,I540)</f>
        <v>0</v>
      </c>
    </row>
    <row r="541" spans="1:247" ht="31.5">
      <c r="A541" s="45">
        <f t="shared" si="21"/>
        <v>529</v>
      </c>
      <c r="B541" s="108" t="s">
        <v>489</v>
      </c>
      <c r="C541" s="19"/>
      <c r="D541" s="45">
        <v>2014</v>
      </c>
      <c r="E541" s="45" t="s">
        <v>533</v>
      </c>
      <c r="F541" s="45">
        <v>1</v>
      </c>
      <c r="G541" s="126">
        <f t="shared" si="22"/>
        <v>29445000</v>
      </c>
      <c r="H541" s="28">
        <v>29445000</v>
      </c>
      <c r="I541" s="29">
        <f>H541-W541</f>
        <v>17667000</v>
      </c>
      <c r="J541" s="20">
        <v>1</v>
      </c>
      <c r="K541" s="22">
        <f>H541</f>
        <v>29445000</v>
      </c>
      <c r="L541" s="29">
        <f>I541</f>
        <v>17667000</v>
      </c>
      <c r="M541" s="30"/>
      <c r="N541" s="30"/>
      <c r="O541" s="30"/>
      <c r="P541" s="30"/>
      <c r="Q541" s="42"/>
      <c r="R541" s="19">
        <v>10</v>
      </c>
      <c r="S541" s="31">
        <f>100%/R541</f>
        <v>0.1</v>
      </c>
      <c r="T541" s="32">
        <f>H541/R541</f>
        <v>2944500</v>
      </c>
      <c r="U541" s="19">
        <f>2018-D541</f>
        <v>4</v>
      </c>
      <c r="V541" s="19"/>
      <c r="W541" s="33">
        <f>T541*U541</f>
        <v>11778000</v>
      </c>
      <c r="X541" s="26">
        <f>IF(I541&lt;0,0,I541)</f>
        <v>17667000</v>
      </c>
    </row>
    <row r="542" spans="1:247" ht="31.5">
      <c r="A542" s="45">
        <f t="shared" si="21"/>
        <v>530</v>
      </c>
      <c r="B542" s="108" t="s">
        <v>490</v>
      </c>
      <c r="C542" s="45"/>
      <c r="D542" s="45">
        <v>2016</v>
      </c>
      <c r="E542" s="45" t="s">
        <v>533</v>
      </c>
      <c r="F542" s="45">
        <v>2</v>
      </c>
      <c r="G542" s="126">
        <f t="shared" si="22"/>
        <v>201600000</v>
      </c>
      <c r="H542" s="28">
        <v>403200000</v>
      </c>
      <c r="I542" s="29">
        <f>H542-W542</f>
        <v>302400000</v>
      </c>
      <c r="J542" s="20">
        <v>2</v>
      </c>
      <c r="K542" s="22">
        <f>H542</f>
        <v>403200000</v>
      </c>
      <c r="L542" s="29">
        <f>I542</f>
        <v>302400000</v>
      </c>
      <c r="M542" s="30"/>
      <c r="N542" s="30"/>
      <c r="O542" s="30"/>
      <c r="P542" s="30"/>
      <c r="Q542" s="42"/>
      <c r="R542" s="19">
        <v>8</v>
      </c>
      <c r="S542" s="31">
        <f>100%/R542</f>
        <v>0.125</v>
      </c>
      <c r="T542" s="32">
        <f>H542/R542</f>
        <v>50400000</v>
      </c>
      <c r="U542" s="19">
        <f>2018-D542</f>
        <v>2</v>
      </c>
      <c r="V542" s="19"/>
      <c r="W542" s="33">
        <f>T542*U542</f>
        <v>100800000</v>
      </c>
      <c r="X542" s="26">
        <f>IF(I542&lt;0,0,I542)</f>
        <v>302400000</v>
      </c>
    </row>
    <row r="543" spans="1:247" ht="47.25">
      <c r="A543" s="45">
        <f t="shared" si="21"/>
        <v>531</v>
      </c>
      <c r="B543" s="108" t="s">
        <v>491</v>
      </c>
      <c r="C543" s="45"/>
      <c r="D543" s="45">
        <v>2016</v>
      </c>
      <c r="E543" s="45" t="s">
        <v>533</v>
      </c>
      <c r="F543" s="45">
        <v>1</v>
      </c>
      <c r="G543" s="126">
        <f t="shared" si="22"/>
        <v>305850000</v>
      </c>
      <c r="H543" s="28">
        <v>305850000</v>
      </c>
      <c r="I543" s="29">
        <f>H543-W543</f>
        <v>229387500</v>
      </c>
      <c r="J543" s="20">
        <v>1</v>
      </c>
      <c r="K543" s="22">
        <f>H543</f>
        <v>305850000</v>
      </c>
      <c r="L543" s="29">
        <f>I543</f>
        <v>229387500</v>
      </c>
      <c r="M543" s="30"/>
      <c r="N543" s="30"/>
      <c r="O543" s="30"/>
      <c r="P543" s="30"/>
      <c r="Q543" s="42"/>
      <c r="R543" s="19">
        <v>8</v>
      </c>
      <c r="S543" s="31">
        <f>100%/R543</f>
        <v>0.125</v>
      </c>
      <c r="T543" s="32">
        <f>H543/R543</f>
        <v>38231250</v>
      </c>
      <c r="U543" s="19">
        <f>2018-D543</f>
        <v>2</v>
      </c>
      <c r="V543" s="19"/>
      <c r="W543" s="33">
        <f>T543*U543</f>
        <v>76462500</v>
      </c>
      <c r="X543" s="26">
        <f>IF(I543&lt;0,0,I543)</f>
        <v>229387500</v>
      </c>
    </row>
    <row r="544" spans="1:247" ht="63">
      <c r="A544" s="45">
        <f t="shared" si="21"/>
        <v>532</v>
      </c>
      <c r="B544" s="108" t="s">
        <v>492</v>
      </c>
      <c r="C544" s="45"/>
      <c r="D544" s="45">
        <v>2016</v>
      </c>
      <c r="E544" s="45" t="s">
        <v>533</v>
      </c>
      <c r="F544" s="45">
        <v>1</v>
      </c>
      <c r="G544" s="126">
        <f t="shared" si="22"/>
        <v>149690000</v>
      </c>
      <c r="H544" s="28">
        <v>149690000</v>
      </c>
      <c r="I544" s="29">
        <f>H544-W544</f>
        <v>112267500</v>
      </c>
      <c r="J544" s="20">
        <v>1</v>
      </c>
      <c r="K544" s="22">
        <f>H544</f>
        <v>149690000</v>
      </c>
      <c r="L544" s="29">
        <f>I544</f>
        <v>112267500</v>
      </c>
      <c r="M544" s="30"/>
      <c r="N544" s="30"/>
      <c r="O544" s="30"/>
      <c r="P544" s="30"/>
      <c r="Q544" s="42"/>
      <c r="R544" s="19">
        <v>8</v>
      </c>
      <c r="S544" s="31">
        <f>100%/R544</f>
        <v>0.125</v>
      </c>
      <c r="T544" s="32">
        <f>H544/R544</f>
        <v>18711250</v>
      </c>
      <c r="U544" s="19">
        <f>2018-D544</f>
        <v>2</v>
      </c>
      <c r="V544" s="19"/>
      <c r="W544" s="33">
        <f>T544*U544</f>
        <v>37422500</v>
      </c>
      <c r="X544" s="26">
        <f>IF(I544&lt;0,0,I544)</f>
        <v>112267500</v>
      </c>
    </row>
    <row r="545" spans="1:247" ht="47.25">
      <c r="A545" s="45">
        <f t="shared" si="21"/>
        <v>533</v>
      </c>
      <c r="B545" s="107" t="s">
        <v>493</v>
      </c>
      <c r="C545" s="19"/>
      <c r="D545" s="45">
        <v>2009</v>
      </c>
      <c r="E545" s="45" t="s">
        <v>533</v>
      </c>
      <c r="F545" s="45">
        <v>1</v>
      </c>
      <c r="G545" s="126">
        <f t="shared" si="22"/>
        <v>17130000</v>
      </c>
      <c r="H545" s="36">
        <v>17130000</v>
      </c>
      <c r="I545" s="29">
        <f>H545-W545</f>
        <v>1713000</v>
      </c>
      <c r="J545" s="20">
        <v>1</v>
      </c>
      <c r="K545" s="22">
        <f>H545</f>
        <v>17130000</v>
      </c>
      <c r="L545" s="29">
        <f>I545</f>
        <v>1713000</v>
      </c>
      <c r="M545" s="30"/>
      <c r="N545" s="30"/>
      <c r="O545" s="30"/>
      <c r="P545" s="30"/>
      <c r="Q545" s="42"/>
      <c r="R545" s="19">
        <v>10</v>
      </c>
      <c r="S545" s="31">
        <f>100%/R545</f>
        <v>0.1</v>
      </c>
      <c r="T545" s="32">
        <f>H545/R545</f>
        <v>1713000</v>
      </c>
      <c r="U545" s="19">
        <f>2018-D545</f>
        <v>9</v>
      </c>
      <c r="V545" s="19"/>
      <c r="W545" s="33">
        <f>T545*U545</f>
        <v>15417000</v>
      </c>
      <c r="X545" s="26">
        <f>IF(I545&lt;0,0,I545)</f>
        <v>1713000</v>
      </c>
    </row>
    <row r="546" spans="1:247">
      <c r="A546" s="45">
        <f t="shared" si="21"/>
        <v>534</v>
      </c>
      <c r="B546" s="108" t="s">
        <v>494</v>
      </c>
      <c r="C546" s="19"/>
      <c r="D546" s="45">
        <v>2017</v>
      </c>
      <c r="E546" s="45" t="s">
        <v>533</v>
      </c>
      <c r="F546" s="45">
        <v>1</v>
      </c>
      <c r="G546" s="126">
        <f t="shared" si="22"/>
        <v>460278000</v>
      </c>
      <c r="H546" s="28">
        <v>460278000</v>
      </c>
      <c r="I546" s="29">
        <f>H546-W546</f>
        <v>402743250</v>
      </c>
      <c r="J546" s="20">
        <v>1</v>
      </c>
      <c r="K546" s="28">
        <v>460278000</v>
      </c>
      <c r="L546" s="29">
        <f>I546</f>
        <v>402743250</v>
      </c>
      <c r="M546" s="30"/>
      <c r="N546" s="30"/>
      <c r="O546" s="30"/>
      <c r="P546" s="30"/>
      <c r="Q546" s="42"/>
      <c r="R546" s="19">
        <v>8</v>
      </c>
      <c r="S546" s="31">
        <f>100%/R546</f>
        <v>0.125</v>
      </c>
      <c r="T546" s="32">
        <f>H546/R546</f>
        <v>57534750</v>
      </c>
      <c r="U546" s="19">
        <f>2018-D546</f>
        <v>1</v>
      </c>
      <c r="V546" s="19"/>
      <c r="W546" s="33">
        <f>T546*U546</f>
        <v>57534750</v>
      </c>
      <c r="X546" s="26"/>
    </row>
    <row r="547" spans="1:247" ht="31.5">
      <c r="A547" s="45">
        <f t="shared" si="21"/>
        <v>535</v>
      </c>
      <c r="B547" s="108" t="s">
        <v>495</v>
      </c>
      <c r="C547" s="19"/>
      <c r="D547" s="45">
        <v>2017</v>
      </c>
      <c r="E547" s="45" t="s">
        <v>533</v>
      </c>
      <c r="F547" s="45">
        <v>1</v>
      </c>
      <c r="G547" s="126">
        <f t="shared" si="22"/>
        <v>244352000</v>
      </c>
      <c r="H547" s="28">
        <v>244352000</v>
      </c>
      <c r="I547" s="29">
        <f>H547-W547</f>
        <v>213808000</v>
      </c>
      <c r="J547" s="20">
        <v>1</v>
      </c>
      <c r="K547" s="28">
        <v>244352000</v>
      </c>
      <c r="L547" s="29">
        <f>I547</f>
        <v>213808000</v>
      </c>
      <c r="M547" s="30"/>
      <c r="N547" s="30"/>
      <c r="O547" s="30"/>
      <c r="P547" s="30"/>
      <c r="Q547" s="42"/>
      <c r="R547" s="19">
        <v>8</v>
      </c>
      <c r="S547" s="31">
        <f>100%/R547</f>
        <v>0.125</v>
      </c>
      <c r="T547" s="32">
        <f>H547/R547</f>
        <v>30544000</v>
      </c>
      <c r="U547" s="19">
        <f>2018-D547</f>
        <v>1</v>
      </c>
      <c r="V547" s="19"/>
      <c r="W547" s="33">
        <f>T547*U547</f>
        <v>30544000</v>
      </c>
      <c r="X547" s="26"/>
    </row>
    <row r="548" spans="1:247">
      <c r="A548" s="45">
        <f t="shared" si="21"/>
        <v>536</v>
      </c>
      <c r="B548" s="108" t="s">
        <v>496</v>
      </c>
      <c r="C548" s="19"/>
      <c r="D548" s="45">
        <v>2007</v>
      </c>
      <c r="E548" s="45" t="s">
        <v>533</v>
      </c>
      <c r="F548" s="45">
        <v>1</v>
      </c>
      <c r="G548" s="126">
        <f t="shared" si="22"/>
        <v>78000000</v>
      </c>
      <c r="H548" s="28">
        <v>78000000</v>
      </c>
      <c r="I548" s="29">
        <v>0</v>
      </c>
      <c r="J548" s="20">
        <v>1</v>
      </c>
      <c r="K548" s="22">
        <f>H548</f>
        <v>78000000</v>
      </c>
      <c r="L548" s="29">
        <f>I548</f>
        <v>0</v>
      </c>
      <c r="M548" s="30"/>
      <c r="N548" s="30"/>
      <c r="O548" s="30"/>
      <c r="P548" s="30"/>
      <c r="Q548" s="42"/>
      <c r="R548" s="19">
        <v>10</v>
      </c>
      <c r="S548" s="31">
        <f>100%/R548</f>
        <v>0.1</v>
      </c>
      <c r="T548" s="32">
        <f>H548/R548</f>
        <v>7800000</v>
      </c>
      <c r="U548" s="19">
        <f>2018-D548</f>
        <v>11</v>
      </c>
      <c r="V548" s="19"/>
      <c r="W548" s="33">
        <f>T548*U548</f>
        <v>85800000</v>
      </c>
      <c r="X548" s="26">
        <f>IF(I548&lt;0,0,I548)</f>
        <v>0</v>
      </c>
    </row>
    <row r="549" spans="1:247">
      <c r="A549" s="45">
        <f t="shared" si="21"/>
        <v>537</v>
      </c>
      <c r="B549" s="108" t="s">
        <v>497</v>
      </c>
      <c r="C549" s="19"/>
      <c r="D549" s="45">
        <v>2007</v>
      </c>
      <c r="E549" s="45" t="s">
        <v>533</v>
      </c>
      <c r="F549" s="45">
        <v>1</v>
      </c>
      <c r="G549" s="126">
        <f t="shared" si="22"/>
        <v>68000000</v>
      </c>
      <c r="H549" s="28">
        <v>68000000</v>
      </c>
      <c r="I549" s="29">
        <v>0</v>
      </c>
      <c r="J549" s="20">
        <v>1</v>
      </c>
      <c r="K549" s="22">
        <f>H549</f>
        <v>68000000</v>
      </c>
      <c r="L549" s="29">
        <f>I549</f>
        <v>0</v>
      </c>
      <c r="M549" s="30"/>
      <c r="N549" s="30"/>
      <c r="O549" s="30"/>
      <c r="P549" s="30"/>
      <c r="Q549" s="42"/>
      <c r="R549" s="19">
        <v>10</v>
      </c>
      <c r="S549" s="31">
        <f>100%/R549</f>
        <v>0.1</v>
      </c>
      <c r="T549" s="32">
        <f>H549/R549</f>
        <v>6800000</v>
      </c>
      <c r="U549" s="19">
        <f>2018-D549</f>
        <v>11</v>
      </c>
      <c r="V549" s="19"/>
      <c r="W549" s="33">
        <f>T549*U549</f>
        <v>74800000</v>
      </c>
      <c r="X549" s="26">
        <f>IF(I549&lt;0,0,I549)</f>
        <v>0</v>
      </c>
    </row>
    <row r="550" spans="1:247">
      <c r="A550" s="45">
        <f t="shared" si="21"/>
        <v>538</v>
      </c>
      <c r="B550" s="108" t="s">
        <v>498</v>
      </c>
      <c r="C550" s="19"/>
      <c r="D550" s="45">
        <v>2017</v>
      </c>
      <c r="E550" s="45" t="s">
        <v>533</v>
      </c>
      <c r="F550" s="45">
        <v>2</v>
      </c>
      <c r="G550" s="126">
        <f t="shared" si="22"/>
        <v>341650000</v>
      </c>
      <c r="H550" s="28">
        <v>683300000</v>
      </c>
      <c r="I550" s="29">
        <f>H550-W550</f>
        <v>597887500</v>
      </c>
      <c r="J550" s="20">
        <v>2</v>
      </c>
      <c r="K550" s="28">
        <v>683300000</v>
      </c>
      <c r="L550" s="29">
        <f>I550</f>
        <v>597887500</v>
      </c>
      <c r="M550" s="30"/>
      <c r="N550" s="30"/>
      <c r="O550" s="30"/>
      <c r="P550" s="30"/>
      <c r="Q550" s="42"/>
      <c r="R550" s="19">
        <v>8</v>
      </c>
      <c r="S550" s="31">
        <f>100%/R550</f>
        <v>0.125</v>
      </c>
      <c r="T550" s="32">
        <f>H550/R550</f>
        <v>85412500</v>
      </c>
      <c r="U550" s="19">
        <f>2018-D550</f>
        <v>1</v>
      </c>
      <c r="V550" s="19"/>
      <c r="W550" s="33">
        <f>T550*U550</f>
        <v>85412500</v>
      </c>
      <c r="X550" s="26"/>
    </row>
    <row r="551" spans="1:247">
      <c r="A551" s="45">
        <f t="shared" si="21"/>
        <v>539</v>
      </c>
      <c r="B551" s="108" t="s">
        <v>499</v>
      </c>
      <c r="C551" s="19"/>
      <c r="D551" s="45">
        <v>2017</v>
      </c>
      <c r="E551" s="45" t="s">
        <v>533</v>
      </c>
      <c r="F551" s="45">
        <v>1</v>
      </c>
      <c r="G551" s="126">
        <f t="shared" si="22"/>
        <v>421626000</v>
      </c>
      <c r="H551" s="28">
        <v>421626000</v>
      </c>
      <c r="I551" s="29">
        <f>H551-W551</f>
        <v>368922750</v>
      </c>
      <c r="J551" s="20">
        <v>1</v>
      </c>
      <c r="K551" s="28">
        <v>421626000</v>
      </c>
      <c r="L551" s="29">
        <f>I551</f>
        <v>368922750</v>
      </c>
      <c r="M551" s="30"/>
      <c r="N551" s="30"/>
      <c r="O551" s="30"/>
      <c r="P551" s="30"/>
      <c r="Q551" s="42"/>
      <c r="R551" s="19">
        <v>8</v>
      </c>
      <c r="S551" s="31">
        <f>100%/R551</f>
        <v>0.125</v>
      </c>
      <c r="T551" s="32">
        <f>H551/R551</f>
        <v>52703250</v>
      </c>
      <c r="U551" s="19">
        <f>2018-D551</f>
        <v>1</v>
      </c>
      <c r="V551" s="19"/>
      <c r="W551" s="33">
        <f>T551*U551</f>
        <v>52703250</v>
      </c>
      <c r="X551" s="26"/>
    </row>
    <row r="552" spans="1:247" ht="31.5">
      <c r="A552" s="45">
        <f t="shared" si="21"/>
        <v>540</v>
      </c>
      <c r="B552" s="108" t="s">
        <v>500</v>
      </c>
      <c r="C552" s="19"/>
      <c r="D552" s="45">
        <v>2011</v>
      </c>
      <c r="E552" s="45" t="s">
        <v>533</v>
      </c>
      <c r="F552" s="45">
        <v>1</v>
      </c>
      <c r="G552" s="126">
        <f t="shared" si="22"/>
        <v>70000000</v>
      </c>
      <c r="H552" s="28">
        <v>70000000</v>
      </c>
      <c r="I552" s="29">
        <f>H552-W552</f>
        <v>21000000</v>
      </c>
      <c r="J552" s="20">
        <v>1</v>
      </c>
      <c r="K552" s="22">
        <f>H552</f>
        <v>70000000</v>
      </c>
      <c r="L552" s="29">
        <f>I552</f>
        <v>21000000</v>
      </c>
      <c r="M552" s="30"/>
      <c r="N552" s="30"/>
      <c r="O552" s="30"/>
      <c r="P552" s="30"/>
      <c r="Q552" s="42"/>
      <c r="R552" s="19">
        <v>10</v>
      </c>
      <c r="S552" s="31">
        <f>100%/R552</f>
        <v>0.1</v>
      </c>
      <c r="T552" s="32">
        <f>H552/R552</f>
        <v>7000000</v>
      </c>
      <c r="U552" s="19">
        <f>2018-D552</f>
        <v>7</v>
      </c>
      <c r="V552" s="19"/>
      <c r="W552" s="33">
        <f>T552*U552</f>
        <v>49000000</v>
      </c>
      <c r="X552" s="26">
        <f>IF(I552&lt;0,0,I552)</f>
        <v>21000000</v>
      </c>
    </row>
    <row r="553" spans="1:247" s="53" customFormat="1">
      <c r="A553" s="45">
        <f t="shared" si="21"/>
        <v>541</v>
      </c>
      <c r="B553" s="108" t="s">
        <v>501</v>
      </c>
      <c r="C553" s="19"/>
      <c r="D553" s="45">
        <v>2017</v>
      </c>
      <c r="E553" s="45" t="s">
        <v>533</v>
      </c>
      <c r="F553" s="45">
        <v>1</v>
      </c>
      <c r="G553" s="126">
        <f t="shared" si="22"/>
        <v>443647000</v>
      </c>
      <c r="H553" s="28">
        <v>443647000</v>
      </c>
      <c r="I553" s="29">
        <f>H553-W553</f>
        <v>388191125</v>
      </c>
      <c r="J553" s="20">
        <v>1</v>
      </c>
      <c r="K553" s="28">
        <v>443647000</v>
      </c>
      <c r="L553" s="29">
        <f>I553</f>
        <v>388191125</v>
      </c>
      <c r="M553" s="30"/>
      <c r="N553" s="30"/>
      <c r="O553" s="30"/>
      <c r="P553" s="30"/>
      <c r="Q553" s="42"/>
      <c r="R553" s="19">
        <v>8</v>
      </c>
      <c r="S553" s="31">
        <f>100%/R553</f>
        <v>0.125</v>
      </c>
      <c r="T553" s="32">
        <f>H553/R553</f>
        <v>55455875</v>
      </c>
      <c r="U553" s="19">
        <f>2018-D553</f>
        <v>1</v>
      </c>
      <c r="V553" s="19"/>
      <c r="W553" s="33">
        <f>T553*U553</f>
        <v>55455875</v>
      </c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  <c r="AM553" s="26"/>
      <c r="AN553" s="26"/>
      <c r="AO553" s="26"/>
      <c r="AP553" s="26"/>
      <c r="AQ553" s="26"/>
      <c r="AR553" s="26"/>
      <c r="AS553" s="26"/>
      <c r="AT553" s="26"/>
      <c r="AU553" s="26"/>
      <c r="AV553" s="26"/>
      <c r="AW553" s="26"/>
      <c r="AX553" s="26"/>
      <c r="AY553" s="26"/>
      <c r="AZ553" s="26"/>
      <c r="BA553" s="26"/>
      <c r="BB553" s="26"/>
      <c r="BC553" s="26"/>
      <c r="BD553" s="26"/>
      <c r="BE553" s="26"/>
      <c r="BF553" s="26"/>
      <c r="BG553" s="26"/>
      <c r="BH553" s="26"/>
      <c r="BI553" s="26"/>
      <c r="BJ553" s="26"/>
      <c r="BK553" s="26"/>
      <c r="BL553" s="26"/>
      <c r="BM553" s="26"/>
      <c r="BN553" s="26"/>
      <c r="BO553" s="26"/>
      <c r="BP553" s="26"/>
      <c r="BQ553" s="26"/>
      <c r="BR553" s="26"/>
      <c r="BS553" s="26"/>
      <c r="BT553" s="26"/>
      <c r="BU553" s="26"/>
      <c r="BV553" s="26"/>
      <c r="BW553" s="26"/>
      <c r="BX553" s="26"/>
      <c r="BY553" s="26"/>
      <c r="BZ553" s="26"/>
      <c r="CA553" s="26"/>
      <c r="CB553" s="26"/>
      <c r="CC553" s="26"/>
      <c r="CD553" s="26"/>
      <c r="CE553" s="26"/>
      <c r="CF553" s="26"/>
      <c r="CG553" s="26"/>
      <c r="CH553" s="26"/>
      <c r="CI553" s="26"/>
      <c r="CJ553" s="26"/>
      <c r="CK553" s="26"/>
      <c r="CL553" s="26"/>
      <c r="CM553" s="26"/>
      <c r="CN553" s="26"/>
      <c r="CO553" s="26"/>
      <c r="CP553" s="26"/>
      <c r="CQ553" s="26"/>
      <c r="CR553" s="26"/>
      <c r="CS553" s="26"/>
      <c r="CT553" s="26"/>
      <c r="CU553" s="26"/>
      <c r="CV553" s="26"/>
      <c r="CW553" s="26"/>
      <c r="CX553" s="26"/>
      <c r="CY553" s="26"/>
      <c r="CZ553" s="26"/>
      <c r="DA553" s="26"/>
      <c r="DB553" s="26"/>
      <c r="DC553" s="26"/>
      <c r="DD553" s="26"/>
      <c r="DE553" s="26"/>
      <c r="DF553" s="26"/>
      <c r="DG553" s="26"/>
      <c r="DH553" s="26"/>
      <c r="DI553" s="26"/>
      <c r="DJ553" s="26"/>
      <c r="DK553" s="26"/>
      <c r="DL553" s="26"/>
      <c r="DM553" s="26"/>
      <c r="DN553" s="26"/>
      <c r="DO553" s="26"/>
      <c r="DP553" s="26"/>
      <c r="DQ553" s="26"/>
      <c r="DR553" s="26"/>
      <c r="DS553" s="26"/>
      <c r="DT553" s="26"/>
      <c r="DU553" s="26"/>
      <c r="DV553" s="26"/>
      <c r="DW553" s="26"/>
      <c r="DX553" s="26"/>
      <c r="DY553" s="26"/>
      <c r="DZ553" s="26"/>
      <c r="EA553" s="26"/>
      <c r="EB553" s="26"/>
      <c r="EC553" s="26"/>
      <c r="ED553" s="26"/>
      <c r="EE553" s="26"/>
      <c r="EF553" s="26"/>
      <c r="EG553" s="26"/>
      <c r="EH553" s="26"/>
      <c r="EI553" s="26"/>
      <c r="EJ553" s="26"/>
      <c r="EK553" s="26"/>
      <c r="EL553" s="26"/>
      <c r="EM553" s="26"/>
      <c r="EN553" s="26"/>
      <c r="EO553" s="26"/>
      <c r="EP553" s="26"/>
      <c r="EQ553" s="26"/>
      <c r="ER553" s="26"/>
      <c r="ES553" s="26"/>
      <c r="ET553" s="26"/>
      <c r="EU553" s="26"/>
      <c r="EV553" s="26"/>
      <c r="EW553" s="26"/>
      <c r="EX553" s="26"/>
      <c r="EY553" s="26"/>
      <c r="EZ553" s="26"/>
      <c r="FA553" s="26"/>
      <c r="FB553" s="26"/>
      <c r="FC553" s="26"/>
      <c r="FD553" s="26"/>
      <c r="FE553" s="26"/>
      <c r="FF553" s="26"/>
      <c r="FG553" s="26"/>
      <c r="FH553" s="26"/>
      <c r="FI553" s="26"/>
      <c r="FJ553" s="26"/>
      <c r="FK553" s="26"/>
      <c r="FL553" s="26"/>
      <c r="FM553" s="26"/>
      <c r="FN553" s="26"/>
      <c r="FO553" s="26"/>
      <c r="FP553" s="26"/>
      <c r="FQ553" s="26"/>
      <c r="FR553" s="26"/>
      <c r="FS553" s="26"/>
      <c r="FT553" s="26"/>
      <c r="FU553" s="26"/>
      <c r="FV553" s="26"/>
      <c r="FW553" s="26"/>
      <c r="FX553" s="26"/>
      <c r="FY553" s="26"/>
      <c r="FZ553" s="26"/>
      <c r="GA553" s="26"/>
      <c r="GB553" s="26"/>
      <c r="GC553" s="26"/>
      <c r="GD553" s="26"/>
      <c r="GE553" s="26"/>
      <c r="GF553" s="26"/>
      <c r="GG553" s="26"/>
      <c r="GH553" s="26"/>
      <c r="GI553" s="26"/>
      <c r="GJ553" s="26"/>
      <c r="GK553" s="26"/>
      <c r="GL553" s="26"/>
      <c r="GM553" s="26"/>
      <c r="GN553" s="26"/>
      <c r="GO553" s="26"/>
      <c r="GP553" s="26"/>
      <c r="GQ553" s="26"/>
      <c r="GR553" s="26"/>
      <c r="GS553" s="26"/>
      <c r="GT553" s="26"/>
      <c r="GU553" s="26"/>
      <c r="GV553" s="26"/>
      <c r="GW553" s="26"/>
      <c r="GX553" s="26"/>
      <c r="GY553" s="26"/>
      <c r="GZ553" s="26"/>
      <c r="HA553" s="26"/>
      <c r="HB553" s="26"/>
      <c r="HC553" s="26"/>
      <c r="HD553" s="26"/>
      <c r="HE553" s="26"/>
      <c r="HF553" s="26"/>
      <c r="HG553" s="26"/>
      <c r="HH553" s="26"/>
      <c r="HI553" s="26"/>
      <c r="HJ553" s="26"/>
      <c r="HK553" s="26"/>
      <c r="HL553" s="26"/>
      <c r="HM553" s="26"/>
      <c r="HN553" s="26"/>
      <c r="HO553" s="26"/>
      <c r="HP553" s="26"/>
      <c r="HQ553" s="26"/>
      <c r="HR553" s="26"/>
      <c r="HS553" s="26"/>
      <c r="HT553" s="26"/>
      <c r="HU553" s="26"/>
      <c r="HV553" s="26"/>
      <c r="HW553" s="26"/>
      <c r="HX553" s="26"/>
      <c r="HY553" s="26"/>
      <c r="HZ553" s="26"/>
      <c r="IA553" s="26"/>
      <c r="IB553" s="26"/>
      <c r="IC553" s="26"/>
      <c r="ID553" s="26"/>
      <c r="IE553" s="26"/>
      <c r="IF553" s="26"/>
      <c r="IG553" s="26"/>
      <c r="IH553" s="26"/>
      <c r="II553" s="26"/>
      <c r="IJ553" s="26"/>
      <c r="IK553" s="26"/>
      <c r="IL553" s="26"/>
      <c r="IM553" s="26"/>
    </row>
    <row r="554" spans="1:247" s="53" customFormat="1">
      <c r="A554" s="45">
        <f t="shared" si="21"/>
        <v>542</v>
      </c>
      <c r="B554" s="107" t="s">
        <v>502</v>
      </c>
      <c r="C554" s="19"/>
      <c r="D554" s="45">
        <v>2010</v>
      </c>
      <c r="E554" s="45" t="s">
        <v>533</v>
      </c>
      <c r="F554" s="45">
        <v>1</v>
      </c>
      <c r="G554" s="126">
        <f t="shared" si="22"/>
        <v>51000000</v>
      </c>
      <c r="H554" s="36">
        <v>51000000</v>
      </c>
      <c r="I554" s="29">
        <f>H554-W554</f>
        <v>10200000</v>
      </c>
      <c r="J554" s="20">
        <v>1</v>
      </c>
      <c r="K554" s="22">
        <f>H554</f>
        <v>51000000</v>
      </c>
      <c r="L554" s="29">
        <f>I554</f>
        <v>10200000</v>
      </c>
      <c r="M554" s="30"/>
      <c r="N554" s="30"/>
      <c r="O554" s="30"/>
      <c r="P554" s="30"/>
      <c r="Q554" s="42"/>
      <c r="R554" s="19">
        <v>10</v>
      </c>
      <c r="S554" s="31">
        <f>100%/R554</f>
        <v>0.1</v>
      </c>
      <c r="T554" s="32">
        <f>H554/R554</f>
        <v>5100000</v>
      </c>
      <c r="U554" s="19">
        <f>2018-D554</f>
        <v>8</v>
      </c>
      <c r="V554" s="19"/>
      <c r="W554" s="33">
        <f>T554*U554</f>
        <v>40800000</v>
      </c>
      <c r="X554" s="26">
        <f>IF(I554&lt;0,0,I554)</f>
        <v>10200000</v>
      </c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  <c r="AM554" s="26"/>
      <c r="AN554" s="26"/>
      <c r="AO554" s="26"/>
      <c r="AP554" s="26"/>
      <c r="AQ554" s="26"/>
      <c r="AR554" s="26"/>
      <c r="AS554" s="26"/>
      <c r="AT554" s="26"/>
      <c r="AU554" s="26"/>
      <c r="AV554" s="26"/>
      <c r="AW554" s="26"/>
      <c r="AX554" s="26"/>
      <c r="AY554" s="26"/>
      <c r="AZ554" s="26"/>
      <c r="BA554" s="26"/>
      <c r="BB554" s="26"/>
      <c r="BC554" s="26"/>
      <c r="BD554" s="26"/>
      <c r="BE554" s="26"/>
      <c r="BF554" s="26"/>
      <c r="BG554" s="26"/>
      <c r="BH554" s="26"/>
      <c r="BI554" s="26"/>
      <c r="BJ554" s="26"/>
      <c r="BK554" s="26"/>
      <c r="BL554" s="26"/>
      <c r="BM554" s="26"/>
      <c r="BN554" s="26"/>
      <c r="BO554" s="26"/>
      <c r="BP554" s="26"/>
      <c r="BQ554" s="26"/>
      <c r="BR554" s="26"/>
      <c r="BS554" s="26"/>
      <c r="BT554" s="26"/>
      <c r="BU554" s="26"/>
      <c r="BV554" s="26"/>
      <c r="BW554" s="26"/>
      <c r="BX554" s="26"/>
      <c r="BY554" s="26"/>
      <c r="BZ554" s="26"/>
      <c r="CA554" s="26"/>
      <c r="CB554" s="26"/>
      <c r="CC554" s="26"/>
      <c r="CD554" s="26"/>
      <c r="CE554" s="26"/>
      <c r="CF554" s="26"/>
      <c r="CG554" s="26"/>
      <c r="CH554" s="26"/>
      <c r="CI554" s="26"/>
      <c r="CJ554" s="26"/>
      <c r="CK554" s="26"/>
      <c r="CL554" s="26"/>
      <c r="CM554" s="26"/>
      <c r="CN554" s="26"/>
      <c r="CO554" s="26"/>
      <c r="CP554" s="26"/>
      <c r="CQ554" s="26"/>
      <c r="CR554" s="26"/>
      <c r="CS554" s="26"/>
      <c r="CT554" s="26"/>
      <c r="CU554" s="26"/>
      <c r="CV554" s="26"/>
      <c r="CW554" s="26"/>
      <c r="CX554" s="26"/>
      <c r="CY554" s="26"/>
      <c r="CZ554" s="26"/>
      <c r="DA554" s="26"/>
      <c r="DB554" s="26"/>
      <c r="DC554" s="26"/>
      <c r="DD554" s="26"/>
      <c r="DE554" s="26"/>
      <c r="DF554" s="26"/>
      <c r="DG554" s="26"/>
      <c r="DH554" s="26"/>
      <c r="DI554" s="26"/>
      <c r="DJ554" s="26"/>
      <c r="DK554" s="26"/>
      <c r="DL554" s="26"/>
      <c r="DM554" s="26"/>
      <c r="DN554" s="26"/>
      <c r="DO554" s="26"/>
      <c r="DP554" s="26"/>
      <c r="DQ554" s="26"/>
      <c r="DR554" s="26"/>
      <c r="DS554" s="26"/>
      <c r="DT554" s="26"/>
      <c r="DU554" s="26"/>
      <c r="DV554" s="26"/>
      <c r="DW554" s="26"/>
      <c r="DX554" s="26"/>
      <c r="DY554" s="26"/>
      <c r="DZ554" s="26"/>
      <c r="EA554" s="26"/>
      <c r="EB554" s="26"/>
      <c r="EC554" s="26"/>
      <c r="ED554" s="26"/>
      <c r="EE554" s="26"/>
      <c r="EF554" s="26"/>
      <c r="EG554" s="26"/>
      <c r="EH554" s="26"/>
      <c r="EI554" s="26"/>
      <c r="EJ554" s="26"/>
      <c r="EK554" s="26"/>
      <c r="EL554" s="26"/>
      <c r="EM554" s="26"/>
      <c r="EN554" s="26"/>
      <c r="EO554" s="26"/>
      <c r="EP554" s="26"/>
      <c r="EQ554" s="26"/>
      <c r="ER554" s="26"/>
      <c r="ES554" s="26"/>
      <c r="ET554" s="26"/>
      <c r="EU554" s="26"/>
      <c r="EV554" s="26"/>
      <c r="EW554" s="26"/>
      <c r="EX554" s="26"/>
      <c r="EY554" s="26"/>
      <c r="EZ554" s="26"/>
      <c r="FA554" s="26"/>
      <c r="FB554" s="26"/>
      <c r="FC554" s="26"/>
      <c r="FD554" s="26"/>
      <c r="FE554" s="26"/>
      <c r="FF554" s="26"/>
      <c r="FG554" s="26"/>
      <c r="FH554" s="26"/>
      <c r="FI554" s="26"/>
      <c r="FJ554" s="26"/>
      <c r="FK554" s="26"/>
      <c r="FL554" s="26"/>
      <c r="FM554" s="26"/>
      <c r="FN554" s="26"/>
      <c r="FO554" s="26"/>
      <c r="FP554" s="26"/>
      <c r="FQ554" s="26"/>
      <c r="FR554" s="26"/>
      <c r="FS554" s="26"/>
      <c r="FT554" s="26"/>
      <c r="FU554" s="26"/>
      <c r="FV554" s="26"/>
      <c r="FW554" s="26"/>
      <c r="FX554" s="26"/>
      <c r="FY554" s="26"/>
      <c r="FZ554" s="26"/>
      <c r="GA554" s="26"/>
      <c r="GB554" s="26"/>
      <c r="GC554" s="26"/>
      <c r="GD554" s="26"/>
      <c r="GE554" s="26"/>
      <c r="GF554" s="26"/>
      <c r="GG554" s="26"/>
      <c r="GH554" s="26"/>
      <c r="GI554" s="26"/>
      <c r="GJ554" s="26"/>
      <c r="GK554" s="26"/>
      <c r="GL554" s="26"/>
      <c r="GM554" s="26"/>
      <c r="GN554" s="26"/>
      <c r="GO554" s="26"/>
      <c r="GP554" s="26"/>
      <c r="GQ554" s="26"/>
      <c r="GR554" s="26"/>
      <c r="GS554" s="26"/>
      <c r="GT554" s="26"/>
      <c r="GU554" s="26"/>
      <c r="GV554" s="26"/>
      <c r="GW554" s="26"/>
      <c r="GX554" s="26"/>
      <c r="GY554" s="26"/>
      <c r="GZ554" s="26"/>
      <c r="HA554" s="26"/>
      <c r="HB554" s="26"/>
      <c r="HC554" s="26"/>
      <c r="HD554" s="26"/>
      <c r="HE554" s="26"/>
      <c r="HF554" s="26"/>
      <c r="HG554" s="26"/>
      <c r="HH554" s="26"/>
      <c r="HI554" s="26"/>
      <c r="HJ554" s="26"/>
      <c r="HK554" s="26"/>
      <c r="HL554" s="26"/>
      <c r="HM554" s="26"/>
      <c r="HN554" s="26"/>
      <c r="HO554" s="26"/>
      <c r="HP554" s="26"/>
      <c r="HQ554" s="26"/>
      <c r="HR554" s="26"/>
      <c r="HS554" s="26"/>
      <c r="HT554" s="26"/>
      <c r="HU554" s="26"/>
      <c r="HV554" s="26"/>
      <c r="HW554" s="26"/>
      <c r="HX554" s="26"/>
      <c r="HY554" s="26"/>
      <c r="HZ554" s="26"/>
      <c r="IA554" s="26"/>
      <c r="IB554" s="26"/>
      <c r="IC554" s="26"/>
      <c r="ID554" s="26"/>
      <c r="IE554" s="26"/>
      <c r="IF554" s="26"/>
      <c r="IG554" s="26"/>
      <c r="IH554" s="26"/>
      <c r="II554" s="26"/>
      <c r="IJ554" s="26"/>
      <c r="IK554" s="26"/>
      <c r="IL554" s="26"/>
      <c r="IM554" s="26"/>
    </row>
    <row r="555" spans="1:247" s="53" customFormat="1" ht="31.5">
      <c r="A555" s="45">
        <f t="shared" si="21"/>
        <v>543</v>
      </c>
      <c r="B555" s="107" t="s">
        <v>503</v>
      </c>
      <c r="C555" s="19"/>
      <c r="D555" s="45">
        <v>2009</v>
      </c>
      <c r="E555" s="45" t="s">
        <v>533</v>
      </c>
      <c r="F555" s="45">
        <v>1</v>
      </c>
      <c r="G555" s="126">
        <f t="shared" si="22"/>
        <v>25000000</v>
      </c>
      <c r="H555" s="36">
        <v>25000000</v>
      </c>
      <c r="I555" s="29">
        <f>H555-W555</f>
        <v>2500000</v>
      </c>
      <c r="J555" s="20">
        <v>1</v>
      </c>
      <c r="K555" s="22">
        <f>H555</f>
        <v>25000000</v>
      </c>
      <c r="L555" s="29">
        <f>I555</f>
        <v>2500000</v>
      </c>
      <c r="M555" s="30"/>
      <c r="N555" s="30"/>
      <c r="O555" s="30"/>
      <c r="P555" s="30"/>
      <c r="Q555" s="42"/>
      <c r="R555" s="19">
        <v>10</v>
      </c>
      <c r="S555" s="31">
        <f>100%/R555</f>
        <v>0.1</v>
      </c>
      <c r="T555" s="32">
        <f>H555/R555</f>
        <v>2500000</v>
      </c>
      <c r="U555" s="19">
        <f>2018-D555</f>
        <v>9</v>
      </c>
      <c r="V555" s="19"/>
      <c r="W555" s="33">
        <f>T555*U555</f>
        <v>22500000</v>
      </c>
      <c r="X555" s="26">
        <f>IF(I555&lt;0,0,I555)</f>
        <v>2500000</v>
      </c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  <c r="AM555" s="26"/>
      <c r="AN555" s="26"/>
      <c r="AO555" s="26"/>
      <c r="AP555" s="26"/>
      <c r="AQ555" s="26"/>
      <c r="AR555" s="26"/>
      <c r="AS555" s="26"/>
      <c r="AT555" s="26"/>
      <c r="AU555" s="26"/>
      <c r="AV555" s="26"/>
      <c r="AW555" s="26"/>
      <c r="AX555" s="26"/>
      <c r="AY555" s="26"/>
      <c r="AZ555" s="26"/>
      <c r="BA555" s="26"/>
      <c r="BB555" s="26"/>
      <c r="BC555" s="26"/>
      <c r="BD555" s="26"/>
      <c r="BE555" s="26"/>
      <c r="BF555" s="26"/>
      <c r="BG555" s="26"/>
      <c r="BH555" s="26"/>
      <c r="BI555" s="26"/>
      <c r="BJ555" s="26"/>
      <c r="BK555" s="26"/>
      <c r="BL555" s="26"/>
      <c r="BM555" s="26"/>
      <c r="BN555" s="26"/>
      <c r="BO555" s="26"/>
      <c r="BP555" s="26"/>
      <c r="BQ555" s="26"/>
      <c r="BR555" s="26"/>
      <c r="BS555" s="26"/>
      <c r="BT555" s="26"/>
      <c r="BU555" s="26"/>
      <c r="BV555" s="26"/>
      <c r="BW555" s="26"/>
      <c r="BX555" s="26"/>
      <c r="BY555" s="26"/>
      <c r="BZ555" s="26"/>
      <c r="CA555" s="26"/>
      <c r="CB555" s="26"/>
      <c r="CC555" s="26"/>
      <c r="CD555" s="26"/>
      <c r="CE555" s="26"/>
      <c r="CF555" s="26"/>
      <c r="CG555" s="26"/>
      <c r="CH555" s="26"/>
      <c r="CI555" s="26"/>
      <c r="CJ555" s="26"/>
      <c r="CK555" s="26"/>
      <c r="CL555" s="26"/>
      <c r="CM555" s="26"/>
      <c r="CN555" s="26"/>
      <c r="CO555" s="26"/>
      <c r="CP555" s="26"/>
      <c r="CQ555" s="26"/>
      <c r="CR555" s="26"/>
      <c r="CS555" s="26"/>
      <c r="CT555" s="26"/>
      <c r="CU555" s="26"/>
      <c r="CV555" s="26"/>
      <c r="CW555" s="26"/>
      <c r="CX555" s="26"/>
      <c r="CY555" s="26"/>
      <c r="CZ555" s="26"/>
      <c r="DA555" s="26"/>
      <c r="DB555" s="26"/>
      <c r="DC555" s="26"/>
      <c r="DD555" s="26"/>
      <c r="DE555" s="26"/>
      <c r="DF555" s="26"/>
      <c r="DG555" s="26"/>
      <c r="DH555" s="26"/>
      <c r="DI555" s="26"/>
      <c r="DJ555" s="26"/>
      <c r="DK555" s="26"/>
      <c r="DL555" s="26"/>
      <c r="DM555" s="26"/>
      <c r="DN555" s="26"/>
      <c r="DO555" s="26"/>
      <c r="DP555" s="26"/>
      <c r="DQ555" s="26"/>
      <c r="DR555" s="26"/>
      <c r="DS555" s="26"/>
      <c r="DT555" s="26"/>
      <c r="DU555" s="26"/>
      <c r="DV555" s="26"/>
      <c r="DW555" s="26"/>
      <c r="DX555" s="26"/>
      <c r="DY555" s="26"/>
      <c r="DZ555" s="26"/>
      <c r="EA555" s="26"/>
      <c r="EB555" s="26"/>
      <c r="EC555" s="26"/>
      <c r="ED555" s="26"/>
      <c r="EE555" s="26"/>
      <c r="EF555" s="26"/>
      <c r="EG555" s="26"/>
      <c r="EH555" s="26"/>
      <c r="EI555" s="26"/>
      <c r="EJ555" s="26"/>
      <c r="EK555" s="26"/>
      <c r="EL555" s="26"/>
      <c r="EM555" s="26"/>
      <c r="EN555" s="26"/>
      <c r="EO555" s="26"/>
      <c r="EP555" s="26"/>
      <c r="EQ555" s="26"/>
      <c r="ER555" s="26"/>
      <c r="ES555" s="26"/>
      <c r="ET555" s="26"/>
      <c r="EU555" s="26"/>
      <c r="EV555" s="26"/>
      <c r="EW555" s="26"/>
      <c r="EX555" s="26"/>
      <c r="EY555" s="26"/>
      <c r="EZ555" s="26"/>
      <c r="FA555" s="26"/>
      <c r="FB555" s="26"/>
      <c r="FC555" s="26"/>
      <c r="FD555" s="26"/>
      <c r="FE555" s="26"/>
      <c r="FF555" s="26"/>
      <c r="FG555" s="26"/>
      <c r="FH555" s="26"/>
      <c r="FI555" s="26"/>
      <c r="FJ555" s="26"/>
      <c r="FK555" s="26"/>
      <c r="FL555" s="26"/>
      <c r="FM555" s="26"/>
      <c r="FN555" s="26"/>
      <c r="FO555" s="26"/>
      <c r="FP555" s="26"/>
      <c r="FQ555" s="26"/>
      <c r="FR555" s="26"/>
      <c r="FS555" s="26"/>
      <c r="FT555" s="26"/>
      <c r="FU555" s="26"/>
      <c r="FV555" s="26"/>
      <c r="FW555" s="26"/>
      <c r="FX555" s="26"/>
      <c r="FY555" s="26"/>
      <c r="FZ555" s="26"/>
      <c r="GA555" s="26"/>
      <c r="GB555" s="26"/>
      <c r="GC555" s="26"/>
      <c r="GD555" s="26"/>
      <c r="GE555" s="26"/>
      <c r="GF555" s="26"/>
      <c r="GG555" s="26"/>
      <c r="GH555" s="26"/>
      <c r="GI555" s="26"/>
      <c r="GJ555" s="26"/>
      <c r="GK555" s="26"/>
      <c r="GL555" s="26"/>
      <c r="GM555" s="26"/>
      <c r="GN555" s="26"/>
      <c r="GO555" s="26"/>
      <c r="GP555" s="26"/>
      <c r="GQ555" s="26"/>
      <c r="GR555" s="26"/>
      <c r="GS555" s="26"/>
      <c r="GT555" s="26"/>
      <c r="GU555" s="26"/>
      <c r="GV555" s="26"/>
      <c r="GW555" s="26"/>
      <c r="GX555" s="26"/>
      <c r="GY555" s="26"/>
      <c r="GZ555" s="26"/>
      <c r="HA555" s="26"/>
      <c r="HB555" s="26"/>
      <c r="HC555" s="26"/>
      <c r="HD555" s="26"/>
      <c r="HE555" s="26"/>
      <c r="HF555" s="26"/>
      <c r="HG555" s="26"/>
      <c r="HH555" s="26"/>
      <c r="HI555" s="26"/>
      <c r="HJ555" s="26"/>
      <c r="HK555" s="26"/>
      <c r="HL555" s="26"/>
      <c r="HM555" s="26"/>
      <c r="HN555" s="26"/>
      <c r="HO555" s="26"/>
      <c r="HP555" s="26"/>
      <c r="HQ555" s="26"/>
      <c r="HR555" s="26"/>
      <c r="HS555" s="26"/>
      <c r="HT555" s="26"/>
      <c r="HU555" s="26"/>
      <c r="HV555" s="26"/>
      <c r="HW555" s="26"/>
      <c r="HX555" s="26"/>
      <c r="HY555" s="26"/>
      <c r="HZ555" s="26"/>
      <c r="IA555" s="26"/>
      <c r="IB555" s="26"/>
      <c r="IC555" s="26"/>
      <c r="ID555" s="26"/>
      <c r="IE555" s="26"/>
      <c r="IF555" s="26"/>
      <c r="IG555" s="26"/>
      <c r="IH555" s="26"/>
      <c r="II555" s="26"/>
      <c r="IJ555" s="26"/>
      <c r="IK555" s="26"/>
      <c r="IL555" s="26"/>
      <c r="IM555" s="26"/>
    </row>
    <row r="556" spans="1:247" s="53" customFormat="1" ht="31.5">
      <c r="A556" s="45">
        <f t="shared" si="21"/>
        <v>544</v>
      </c>
      <c r="B556" s="107" t="s">
        <v>504</v>
      </c>
      <c r="C556" s="19"/>
      <c r="D556" s="45">
        <v>2009</v>
      </c>
      <c r="E556" s="45" t="s">
        <v>533</v>
      </c>
      <c r="F556" s="45">
        <v>1</v>
      </c>
      <c r="G556" s="126">
        <f t="shared" si="22"/>
        <v>25000000</v>
      </c>
      <c r="H556" s="36">
        <v>25000000</v>
      </c>
      <c r="I556" s="29">
        <f>H556-W556</f>
        <v>2500000</v>
      </c>
      <c r="J556" s="20">
        <v>1</v>
      </c>
      <c r="K556" s="22">
        <f>H556</f>
        <v>25000000</v>
      </c>
      <c r="L556" s="29">
        <f>I556</f>
        <v>2500000</v>
      </c>
      <c r="M556" s="30"/>
      <c r="N556" s="30"/>
      <c r="O556" s="30"/>
      <c r="P556" s="30"/>
      <c r="Q556" s="42"/>
      <c r="R556" s="19">
        <v>10</v>
      </c>
      <c r="S556" s="31">
        <f>100%/R556</f>
        <v>0.1</v>
      </c>
      <c r="T556" s="32">
        <f>H556/R556</f>
        <v>2500000</v>
      </c>
      <c r="U556" s="19">
        <f>2018-D556</f>
        <v>9</v>
      </c>
      <c r="V556" s="19"/>
      <c r="W556" s="33">
        <f>T556*U556</f>
        <v>22500000</v>
      </c>
      <c r="X556" s="26">
        <f>IF(I556&lt;0,0,I556)</f>
        <v>2500000</v>
      </c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  <c r="AM556" s="26"/>
      <c r="AN556" s="26"/>
      <c r="AO556" s="26"/>
      <c r="AP556" s="26"/>
      <c r="AQ556" s="26"/>
      <c r="AR556" s="26"/>
      <c r="AS556" s="26"/>
      <c r="AT556" s="26"/>
      <c r="AU556" s="26"/>
      <c r="AV556" s="26"/>
      <c r="AW556" s="26"/>
      <c r="AX556" s="26"/>
      <c r="AY556" s="26"/>
      <c r="AZ556" s="26"/>
      <c r="BA556" s="26"/>
      <c r="BB556" s="26"/>
      <c r="BC556" s="26"/>
      <c r="BD556" s="26"/>
      <c r="BE556" s="26"/>
      <c r="BF556" s="26"/>
      <c r="BG556" s="26"/>
      <c r="BH556" s="26"/>
      <c r="BI556" s="26"/>
      <c r="BJ556" s="26"/>
      <c r="BK556" s="26"/>
      <c r="BL556" s="26"/>
      <c r="BM556" s="26"/>
      <c r="BN556" s="26"/>
      <c r="BO556" s="26"/>
      <c r="BP556" s="26"/>
      <c r="BQ556" s="26"/>
      <c r="BR556" s="26"/>
      <c r="BS556" s="26"/>
      <c r="BT556" s="26"/>
      <c r="BU556" s="26"/>
      <c r="BV556" s="26"/>
      <c r="BW556" s="26"/>
      <c r="BX556" s="26"/>
      <c r="BY556" s="26"/>
      <c r="BZ556" s="26"/>
      <c r="CA556" s="26"/>
      <c r="CB556" s="26"/>
      <c r="CC556" s="26"/>
      <c r="CD556" s="26"/>
      <c r="CE556" s="26"/>
      <c r="CF556" s="26"/>
      <c r="CG556" s="26"/>
      <c r="CH556" s="26"/>
      <c r="CI556" s="26"/>
      <c r="CJ556" s="26"/>
      <c r="CK556" s="26"/>
      <c r="CL556" s="26"/>
      <c r="CM556" s="26"/>
      <c r="CN556" s="26"/>
      <c r="CO556" s="26"/>
      <c r="CP556" s="26"/>
      <c r="CQ556" s="26"/>
      <c r="CR556" s="26"/>
      <c r="CS556" s="26"/>
      <c r="CT556" s="26"/>
      <c r="CU556" s="26"/>
      <c r="CV556" s="26"/>
      <c r="CW556" s="26"/>
      <c r="CX556" s="26"/>
      <c r="CY556" s="26"/>
      <c r="CZ556" s="26"/>
      <c r="DA556" s="26"/>
      <c r="DB556" s="26"/>
      <c r="DC556" s="26"/>
      <c r="DD556" s="26"/>
      <c r="DE556" s="26"/>
      <c r="DF556" s="26"/>
      <c r="DG556" s="26"/>
      <c r="DH556" s="26"/>
      <c r="DI556" s="26"/>
      <c r="DJ556" s="26"/>
      <c r="DK556" s="26"/>
      <c r="DL556" s="26"/>
      <c r="DM556" s="26"/>
      <c r="DN556" s="26"/>
      <c r="DO556" s="26"/>
      <c r="DP556" s="26"/>
      <c r="DQ556" s="26"/>
      <c r="DR556" s="26"/>
      <c r="DS556" s="26"/>
      <c r="DT556" s="26"/>
      <c r="DU556" s="26"/>
      <c r="DV556" s="26"/>
      <c r="DW556" s="26"/>
      <c r="DX556" s="26"/>
      <c r="DY556" s="26"/>
      <c r="DZ556" s="26"/>
      <c r="EA556" s="26"/>
      <c r="EB556" s="26"/>
      <c r="EC556" s="26"/>
      <c r="ED556" s="26"/>
      <c r="EE556" s="26"/>
      <c r="EF556" s="26"/>
      <c r="EG556" s="26"/>
      <c r="EH556" s="26"/>
      <c r="EI556" s="26"/>
      <c r="EJ556" s="26"/>
      <c r="EK556" s="26"/>
      <c r="EL556" s="26"/>
      <c r="EM556" s="26"/>
      <c r="EN556" s="26"/>
      <c r="EO556" s="26"/>
      <c r="EP556" s="26"/>
      <c r="EQ556" s="26"/>
      <c r="ER556" s="26"/>
      <c r="ES556" s="26"/>
      <c r="ET556" s="26"/>
      <c r="EU556" s="26"/>
      <c r="EV556" s="26"/>
      <c r="EW556" s="26"/>
      <c r="EX556" s="26"/>
      <c r="EY556" s="26"/>
      <c r="EZ556" s="26"/>
      <c r="FA556" s="26"/>
      <c r="FB556" s="26"/>
      <c r="FC556" s="26"/>
      <c r="FD556" s="26"/>
      <c r="FE556" s="26"/>
      <c r="FF556" s="26"/>
      <c r="FG556" s="26"/>
      <c r="FH556" s="26"/>
      <c r="FI556" s="26"/>
      <c r="FJ556" s="26"/>
      <c r="FK556" s="26"/>
      <c r="FL556" s="26"/>
      <c r="FM556" s="26"/>
      <c r="FN556" s="26"/>
      <c r="FO556" s="26"/>
      <c r="FP556" s="26"/>
      <c r="FQ556" s="26"/>
      <c r="FR556" s="26"/>
      <c r="FS556" s="26"/>
      <c r="FT556" s="26"/>
      <c r="FU556" s="26"/>
      <c r="FV556" s="26"/>
      <c r="FW556" s="26"/>
      <c r="FX556" s="26"/>
      <c r="FY556" s="26"/>
      <c r="FZ556" s="26"/>
      <c r="GA556" s="26"/>
      <c r="GB556" s="26"/>
      <c r="GC556" s="26"/>
      <c r="GD556" s="26"/>
      <c r="GE556" s="26"/>
      <c r="GF556" s="26"/>
      <c r="GG556" s="26"/>
      <c r="GH556" s="26"/>
      <c r="GI556" s="26"/>
      <c r="GJ556" s="26"/>
      <c r="GK556" s="26"/>
      <c r="GL556" s="26"/>
      <c r="GM556" s="26"/>
      <c r="GN556" s="26"/>
      <c r="GO556" s="26"/>
      <c r="GP556" s="26"/>
      <c r="GQ556" s="26"/>
      <c r="GR556" s="26"/>
      <c r="GS556" s="26"/>
      <c r="GT556" s="26"/>
      <c r="GU556" s="26"/>
      <c r="GV556" s="26"/>
      <c r="GW556" s="26"/>
      <c r="GX556" s="26"/>
      <c r="GY556" s="26"/>
      <c r="GZ556" s="26"/>
      <c r="HA556" s="26"/>
      <c r="HB556" s="26"/>
      <c r="HC556" s="26"/>
      <c r="HD556" s="26"/>
      <c r="HE556" s="26"/>
      <c r="HF556" s="26"/>
      <c r="HG556" s="26"/>
      <c r="HH556" s="26"/>
      <c r="HI556" s="26"/>
      <c r="HJ556" s="26"/>
      <c r="HK556" s="26"/>
      <c r="HL556" s="26"/>
      <c r="HM556" s="26"/>
      <c r="HN556" s="26"/>
      <c r="HO556" s="26"/>
      <c r="HP556" s="26"/>
      <c r="HQ556" s="26"/>
      <c r="HR556" s="26"/>
      <c r="HS556" s="26"/>
      <c r="HT556" s="26"/>
      <c r="HU556" s="26"/>
      <c r="HV556" s="26"/>
      <c r="HW556" s="26"/>
      <c r="HX556" s="26"/>
      <c r="HY556" s="26"/>
      <c r="HZ556" s="26"/>
      <c r="IA556" s="26"/>
      <c r="IB556" s="26"/>
      <c r="IC556" s="26"/>
      <c r="ID556" s="26"/>
      <c r="IE556" s="26"/>
      <c r="IF556" s="26"/>
      <c r="IG556" s="26"/>
      <c r="IH556" s="26"/>
      <c r="II556" s="26"/>
      <c r="IJ556" s="26"/>
      <c r="IK556" s="26"/>
      <c r="IL556" s="26"/>
      <c r="IM556" s="26"/>
    </row>
    <row r="557" spans="1:247" s="53" customFormat="1">
      <c r="A557" s="45">
        <f t="shared" si="21"/>
        <v>545</v>
      </c>
      <c r="B557" s="108" t="s">
        <v>505</v>
      </c>
      <c r="C557" s="19"/>
      <c r="D557" s="45">
        <v>2017</v>
      </c>
      <c r="E557" s="45" t="s">
        <v>533</v>
      </c>
      <c r="F557" s="45">
        <v>2</v>
      </c>
      <c r="G557" s="126">
        <f t="shared" si="22"/>
        <v>34506000</v>
      </c>
      <c r="H557" s="28">
        <v>69012000</v>
      </c>
      <c r="I557" s="29">
        <f>H557-W557</f>
        <v>60385500</v>
      </c>
      <c r="J557" s="20">
        <v>2</v>
      </c>
      <c r="K557" s="28">
        <v>69012000</v>
      </c>
      <c r="L557" s="29">
        <f>I557</f>
        <v>60385500</v>
      </c>
      <c r="M557" s="30"/>
      <c r="N557" s="30"/>
      <c r="O557" s="30"/>
      <c r="P557" s="30"/>
      <c r="Q557" s="42"/>
      <c r="R557" s="19">
        <v>8</v>
      </c>
      <c r="S557" s="31">
        <f>100%/R557</f>
        <v>0.125</v>
      </c>
      <c r="T557" s="32">
        <f>H557/R557</f>
        <v>8626500</v>
      </c>
      <c r="U557" s="19">
        <f>2018-D557</f>
        <v>1</v>
      </c>
      <c r="V557" s="19"/>
      <c r="W557" s="33">
        <f>T557*U557</f>
        <v>8626500</v>
      </c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  <c r="AM557" s="26"/>
      <c r="AN557" s="26"/>
      <c r="AO557" s="26"/>
      <c r="AP557" s="26"/>
      <c r="AQ557" s="26"/>
      <c r="AR557" s="26"/>
      <c r="AS557" s="26"/>
      <c r="AT557" s="26"/>
      <c r="AU557" s="26"/>
      <c r="AV557" s="26"/>
      <c r="AW557" s="26"/>
      <c r="AX557" s="26"/>
      <c r="AY557" s="26"/>
      <c r="AZ557" s="26"/>
      <c r="BA557" s="26"/>
      <c r="BB557" s="26"/>
      <c r="BC557" s="26"/>
      <c r="BD557" s="26"/>
      <c r="BE557" s="26"/>
      <c r="BF557" s="26"/>
      <c r="BG557" s="26"/>
      <c r="BH557" s="26"/>
      <c r="BI557" s="26"/>
      <c r="BJ557" s="26"/>
      <c r="BK557" s="26"/>
      <c r="BL557" s="26"/>
      <c r="BM557" s="26"/>
      <c r="BN557" s="26"/>
      <c r="BO557" s="26"/>
      <c r="BP557" s="26"/>
      <c r="BQ557" s="26"/>
      <c r="BR557" s="26"/>
      <c r="BS557" s="26"/>
      <c r="BT557" s="26"/>
      <c r="BU557" s="26"/>
      <c r="BV557" s="26"/>
      <c r="BW557" s="26"/>
      <c r="BX557" s="26"/>
      <c r="BY557" s="26"/>
      <c r="BZ557" s="26"/>
      <c r="CA557" s="26"/>
      <c r="CB557" s="26"/>
      <c r="CC557" s="26"/>
      <c r="CD557" s="26"/>
      <c r="CE557" s="26"/>
      <c r="CF557" s="26"/>
      <c r="CG557" s="26"/>
      <c r="CH557" s="26"/>
      <c r="CI557" s="26"/>
      <c r="CJ557" s="26"/>
      <c r="CK557" s="26"/>
      <c r="CL557" s="26"/>
      <c r="CM557" s="26"/>
      <c r="CN557" s="26"/>
      <c r="CO557" s="26"/>
      <c r="CP557" s="26"/>
      <c r="CQ557" s="26"/>
      <c r="CR557" s="26"/>
      <c r="CS557" s="26"/>
      <c r="CT557" s="26"/>
      <c r="CU557" s="26"/>
      <c r="CV557" s="26"/>
      <c r="CW557" s="26"/>
      <c r="CX557" s="26"/>
      <c r="CY557" s="26"/>
      <c r="CZ557" s="26"/>
      <c r="DA557" s="26"/>
      <c r="DB557" s="26"/>
      <c r="DC557" s="26"/>
      <c r="DD557" s="26"/>
      <c r="DE557" s="26"/>
      <c r="DF557" s="26"/>
      <c r="DG557" s="26"/>
      <c r="DH557" s="26"/>
      <c r="DI557" s="26"/>
      <c r="DJ557" s="26"/>
      <c r="DK557" s="26"/>
      <c r="DL557" s="26"/>
      <c r="DM557" s="26"/>
      <c r="DN557" s="26"/>
      <c r="DO557" s="26"/>
      <c r="DP557" s="26"/>
      <c r="DQ557" s="26"/>
      <c r="DR557" s="26"/>
      <c r="DS557" s="26"/>
      <c r="DT557" s="26"/>
      <c r="DU557" s="26"/>
      <c r="DV557" s="26"/>
      <c r="DW557" s="26"/>
      <c r="DX557" s="26"/>
      <c r="DY557" s="26"/>
      <c r="DZ557" s="26"/>
      <c r="EA557" s="26"/>
      <c r="EB557" s="26"/>
      <c r="EC557" s="26"/>
      <c r="ED557" s="26"/>
      <c r="EE557" s="26"/>
      <c r="EF557" s="26"/>
      <c r="EG557" s="26"/>
      <c r="EH557" s="26"/>
      <c r="EI557" s="26"/>
      <c r="EJ557" s="26"/>
      <c r="EK557" s="26"/>
      <c r="EL557" s="26"/>
      <c r="EM557" s="26"/>
      <c r="EN557" s="26"/>
      <c r="EO557" s="26"/>
      <c r="EP557" s="26"/>
      <c r="EQ557" s="26"/>
      <c r="ER557" s="26"/>
      <c r="ES557" s="26"/>
      <c r="ET557" s="26"/>
      <c r="EU557" s="26"/>
      <c r="EV557" s="26"/>
      <c r="EW557" s="26"/>
      <c r="EX557" s="26"/>
      <c r="EY557" s="26"/>
      <c r="EZ557" s="26"/>
      <c r="FA557" s="26"/>
      <c r="FB557" s="26"/>
      <c r="FC557" s="26"/>
      <c r="FD557" s="26"/>
      <c r="FE557" s="26"/>
      <c r="FF557" s="26"/>
      <c r="FG557" s="26"/>
      <c r="FH557" s="26"/>
      <c r="FI557" s="26"/>
      <c r="FJ557" s="26"/>
      <c r="FK557" s="26"/>
      <c r="FL557" s="26"/>
      <c r="FM557" s="26"/>
      <c r="FN557" s="26"/>
      <c r="FO557" s="26"/>
      <c r="FP557" s="26"/>
      <c r="FQ557" s="26"/>
      <c r="FR557" s="26"/>
      <c r="FS557" s="26"/>
      <c r="FT557" s="26"/>
      <c r="FU557" s="26"/>
      <c r="FV557" s="26"/>
      <c r="FW557" s="26"/>
      <c r="FX557" s="26"/>
      <c r="FY557" s="26"/>
      <c r="FZ557" s="26"/>
      <c r="GA557" s="26"/>
      <c r="GB557" s="26"/>
      <c r="GC557" s="26"/>
      <c r="GD557" s="26"/>
      <c r="GE557" s="26"/>
      <c r="GF557" s="26"/>
      <c r="GG557" s="26"/>
      <c r="GH557" s="26"/>
      <c r="GI557" s="26"/>
      <c r="GJ557" s="26"/>
      <c r="GK557" s="26"/>
      <c r="GL557" s="26"/>
      <c r="GM557" s="26"/>
      <c r="GN557" s="26"/>
      <c r="GO557" s="26"/>
      <c r="GP557" s="26"/>
      <c r="GQ557" s="26"/>
      <c r="GR557" s="26"/>
      <c r="GS557" s="26"/>
      <c r="GT557" s="26"/>
      <c r="GU557" s="26"/>
      <c r="GV557" s="26"/>
      <c r="GW557" s="26"/>
      <c r="GX557" s="26"/>
      <c r="GY557" s="26"/>
      <c r="GZ557" s="26"/>
      <c r="HA557" s="26"/>
      <c r="HB557" s="26"/>
      <c r="HC557" s="26"/>
      <c r="HD557" s="26"/>
      <c r="HE557" s="26"/>
      <c r="HF557" s="26"/>
      <c r="HG557" s="26"/>
      <c r="HH557" s="26"/>
      <c r="HI557" s="26"/>
      <c r="HJ557" s="26"/>
      <c r="HK557" s="26"/>
      <c r="HL557" s="26"/>
      <c r="HM557" s="26"/>
      <c r="HN557" s="26"/>
      <c r="HO557" s="26"/>
      <c r="HP557" s="26"/>
      <c r="HQ557" s="26"/>
      <c r="HR557" s="26"/>
      <c r="HS557" s="26"/>
      <c r="HT557" s="26"/>
      <c r="HU557" s="26"/>
      <c r="HV557" s="26"/>
      <c r="HW557" s="26"/>
      <c r="HX557" s="26"/>
      <c r="HY557" s="26"/>
      <c r="HZ557" s="26"/>
      <c r="IA557" s="26"/>
      <c r="IB557" s="26"/>
      <c r="IC557" s="26"/>
      <c r="ID557" s="26"/>
      <c r="IE557" s="26"/>
      <c r="IF557" s="26"/>
      <c r="IG557" s="26"/>
      <c r="IH557" s="26"/>
      <c r="II557" s="26"/>
      <c r="IJ557" s="26"/>
      <c r="IK557" s="26"/>
      <c r="IL557" s="26"/>
      <c r="IM557" s="26"/>
    </row>
    <row r="558" spans="1:247" s="53" customFormat="1">
      <c r="A558" s="45">
        <f t="shared" si="21"/>
        <v>546</v>
      </c>
      <c r="B558" s="108" t="s">
        <v>506</v>
      </c>
      <c r="C558" s="19"/>
      <c r="D558" s="45">
        <v>1998</v>
      </c>
      <c r="E558" s="45" t="s">
        <v>533</v>
      </c>
      <c r="F558" s="45">
        <v>1</v>
      </c>
      <c r="G558" s="126">
        <f t="shared" si="22"/>
        <v>23500000</v>
      </c>
      <c r="H558" s="28">
        <v>23500000</v>
      </c>
      <c r="I558" s="29">
        <v>0</v>
      </c>
      <c r="J558" s="20">
        <v>1</v>
      </c>
      <c r="K558" s="40">
        <v>23500000</v>
      </c>
      <c r="L558" s="29">
        <f>I558</f>
        <v>0</v>
      </c>
      <c r="M558" s="30"/>
      <c r="N558" s="30"/>
      <c r="O558" s="30"/>
      <c r="P558" s="30"/>
      <c r="Q558" s="42"/>
      <c r="R558" s="19">
        <v>8</v>
      </c>
      <c r="S558" s="31">
        <f>100%/R558</f>
        <v>0.125</v>
      </c>
      <c r="T558" s="32">
        <f>H558/R558</f>
        <v>2937500</v>
      </c>
      <c r="U558" s="19">
        <f>2018-D558</f>
        <v>20</v>
      </c>
      <c r="V558" s="19"/>
      <c r="W558" s="33">
        <f>T558*U558</f>
        <v>58750000</v>
      </c>
      <c r="X558" s="26">
        <f>IF(I558&lt;0,0,I558)</f>
        <v>0</v>
      </c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6"/>
      <c r="AV558" s="26"/>
      <c r="AW558" s="26"/>
      <c r="AX558" s="26"/>
      <c r="AY558" s="26"/>
      <c r="AZ558" s="26"/>
      <c r="BA558" s="26"/>
      <c r="BB558" s="26"/>
      <c r="BC558" s="26"/>
      <c r="BD558" s="26"/>
      <c r="BE558" s="26"/>
      <c r="BF558" s="26"/>
      <c r="BG558" s="26"/>
      <c r="BH558" s="26"/>
      <c r="BI558" s="26"/>
      <c r="BJ558" s="26"/>
      <c r="BK558" s="26"/>
      <c r="BL558" s="26"/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  <c r="BW558" s="26"/>
      <c r="BX558" s="26"/>
      <c r="BY558" s="26"/>
      <c r="BZ558" s="26"/>
      <c r="CA558" s="26"/>
      <c r="CB558" s="26"/>
      <c r="CC558" s="26"/>
      <c r="CD558" s="26"/>
      <c r="CE558" s="26"/>
      <c r="CF558" s="26"/>
      <c r="CG558" s="26"/>
      <c r="CH558" s="26"/>
      <c r="CI558" s="26"/>
      <c r="CJ558" s="26"/>
      <c r="CK558" s="26"/>
      <c r="CL558" s="26"/>
      <c r="CM558" s="26"/>
      <c r="CN558" s="26"/>
      <c r="CO558" s="26"/>
      <c r="CP558" s="26"/>
      <c r="CQ558" s="26"/>
      <c r="CR558" s="26"/>
      <c r="CS558" s="26"/>
      <c r="CT558" s="26"/>
      <c r="CU558" s="26"/>
      <c r="CV558" s="26"/>
      <c r="CW558" s="26"/>
      <c r="CX558" s="26"/>
      <c r="CY558" s="26"/>
      <c r="CZ558" s="26"/>
      <c r="DA558" s="26"/>
      <c r="DB558" s="26"/>
      <c r="DC558" s="26"/>
      <c r="DD558" s="26"/>
      <c r="DE558" s="26"/>
      <c r="DF558" s="26"/>
      <c r="DG558" s="26"/>
      <c r="DH558" s="26"/>
      <c r="DI558" s="26"/>
      <c r="DJ558" s="26"/>
      <c r="DK558" s="26"/>
      <c r="DL558" s="26"/>
      <c r="DM558" s="26"/>
      <c r="DN558" s="26"/>
      <c r="DO558" s="26"/>
      <c r="DP558" s="26"/>
      <c r="DQ558" s="26"/>
      <c r="DR558" s="26"/>
      <c r="DS558" s="26"/>
      <c r="DT558" s="26"/>
      <c r="DU558" s="26"/>
      <c r="DV558" s="26"/>
      <c r="DW558" s="26"/>
      <c r="DX558" s="26"/>
      <c r="DY558" s="26"/>
      <c r="DZ558" s="26"/>
      <c r="EA558" s="26"/>
      <c r="EB558" s="26"/>
      <c r="EC558" s="26"/>
      <c r="ED558" s="26"/>
      <c r="EE558" s="26"/>
      <c r="EF558" s="26"/>
      <c r="EG558" s="26"/>
      <c r="EH558" s="26"/>
      <c r="EI558" s="26"/>
      <c r="EJ558" s="26"/>
      <c r="EK558" s="26"/>
      <c r="EL558" s="26"/>
      <c r="EM558" s="26"/>
      <c r="EN558" s="26"/>
      <c r="EO558" s="26"/>
      <c r="EP558" s="26"/>
      <c r="EQ558" s="26"/>
      <c r="ER558" s="26"/>
      <c r="ES558" s="26"/>
      <c r="ET558" s="26"/>
      <c r="EU558" s="26"/>
      <c r="EV558" s="26"/>
      <c r="EW558" s="26"/>
      <c r="EX558" s="26"/>
      <c r="EY558" s="26"/>
      <c r="EZ558" s="26"/>
      <c r="FA558" s="26"/>
      <c r="FB558" s="26"/>
      <c r="FC558" s="26"/>
      <c r="FD558" s="26"/>
      <c r="FE558" s="26"/>
      <c r="FF558" s="26"/>
      <c r="FG558" s="26"/>
      <c r="FH558" s="26"/>
      <c r="FI558" s="26"/>
      <c r="FJ558" s="26"/>
      <c r="FK558" s="26"/>
      <c r="FL558" s="26"/>
      <c r="FM558" s="26"/>
      <c r="FN558" s="26"/>
      <c r="FO558" s="26"/>
      <c r="FP558" s="26"/>
      <c r="FQ558" s="26"/>
      <c r="FR558" s="26"/>
      <c r="FS558" s="26"/>
      <c r="FT558" s="26"/>
      <c r="FU558" s="26"/>
      <c r="FV558" s="26"/>
      <c r="FW558" s="26"/>
      <c r="FX558" s="26"/>
      <c r="FY558" s="26"/>
      <c r="FZ558" s="26"/>
      <c r="GA558" s="26"/>
      <c r="GB558" s="26"/>
      <c r="GC558" s="26"/>
      <c r="GD558" s="26"/>
      <c r="GE558" s="26"/>
      <c r="GF558" s="26"/>
      <c r="GG558" s="26"/>
      <c r="GH558" s="26"/>
      <c r="GI558" s="26"/>
      <c r="GJ558" s="26"/>
      <c r="GK558" s="26"/>
      <c r="GL558" s="26"/>
      <c r="GM558" s="26"/>
      <c r="GN558" s="26"/>
      <c r="GO558" s="26"/>
      <c r="GP558" s="26"/>
      <c r="GQ558" s="26"/>
      <c r="GR558" s="26"/>
      <c r="GS558" s="26"/>
      <c r="GT558" s="26"/>
      <c r="GU558" s="26"/>
      <c r="GV558" s="26"/>
      <c r="GW558" s="26"/>
      <c r="GX558" s="26"/>
      <c r="GY558" s="26"/>
      <c r="GZ558" s="26"/>
      <c r="HA558" s="26"/>
      <c r="HB558" s="26"/>
      <c r="HC558" s="26"/>
      <c r="HD558" s="26"/>
      <c r="HE558" s="26"/>
      <c r="HF558" s="26"/>
      <c r="HG558" s="26"/>
      <c r="HH558" s="26"/>
      <c r="HI558" s="26"/>
      <c r="HJ558" s="26"/>
      <c r="HK558" s="26"/>
      <c r="HL558" s="26"/>
      <c r="HM558" s="26"/>
      <c r="HN558" s="26"/>
      <c r="HO558" s="26"/>
      <c r="HP558" s="26"/>
      <c r="HQ558" s="26"/>
      <c r="HR558" s="26"/>
      <c r="HS558" s="26"/>
      <c r="HT558" s="26"/>
      <c r="HU558" s="26"/>
      <c r="HV558" s="26"/>
      <c r="HW558" s="26"/>
      <c r="HX558" s="26"/>
      <c r="HY558" s="26"/>
      <c r="HZ558" s="26"/>
      <c r="IA558" s="26"/>
      <c r="IB558" s="26"/>
      <c r="IC558" s="26"/>
      <c r="ID558" s="26"/>
      <c r="IE558" s="26"/>
      <c r="IF558" s="26"/>
      <c r="IG558" s="26"/>
      <c r="IH558" s="26"/>
      <c r="II558" s="26"/>
      <c r="IJ558" s="26"/>
      <c r="IK558" s="26"/>
      <c r="IL558" s="26"/>
      <c r="IM558" s="26"/>
    </row>
    <row r="559" spans="1:247" s="53" customFormat="1" ht="31.5">
      <c r="A559" s="45">
        <f t="shared" si="21"/>
        <v>547</v>
      </c>
      <c r="B559" s="108" t="s">
        <v>507</v>
      </c>
      <c r="C559" s="45"/>
      <c r="D559" s="45">
        <v>2016</v>
      </c>
      <c r="E559" s="45" t="s">
        <v>533</v>
      </c>
      <c r="F559" s="45">
        <v>1</v>
      </c>
      <c r="G559" s="126">
        <f t="shared" si="22"/>
        <v>45696000</v>
      </c>
      <c r="H559" s="28">
        <v>45696000</v>
      </c>
      <c r="I559" s="29">
        <f>H559-W559</f>
        <v>34272000</v>
      </c>
      <c r="J559" s="20">
        <v>1</v>
      </c>
      <c r="K559" s="22">
        <f>H559</f>
        <v>45696000</v>
      </c>
      <c r="L559" s="29">
        <f>I559</f>
        <v>34272000</v>
      </c>
      <c r="M559" s="30"/>
      <c r="N559" s="30"/>
      <c r="O559" s="30"/>
      <c r="P559" s="30"/>
      <c r="Q559" s="42"/>
      <c r="R559" s="19">
        <v>8</v>
      </c>
      <c r="S559" s="31">
        <f>100%/R559</f>
        <v>0.125</v>
      </c>
      <c r="T559" s="32">
        <f>H559/R559</f>
        <v>5712000</v>
      </c>
      <c r="U559" s="19">
        <f>2018-D559</f>
        <v>2</v>
      </c>
      <c r="V559" s="19"/>
      <c r="W559" s="33">
        <f>T559*U559</f>
        <v>11424000</v>
      </c>
      <c r="X559" s="26">
        <f>IF(I559&lt;0,0,I559)</f>
        <v>34272000</v>
      </c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6"/>
      <c r="AV559" s="26"/>
      <c r="AW559" s="26"/>
      <c r="AX559" s="26"/>
      <c r="AY559" s="26"/>
      <c r="AZ559" s="26"/>
      <c r="BA559" s="26"/>
      <c r="BB559" s="26"/>
      <c r="BC559" s="26"/>
      <c r="BD559" s="26"/>
      <c r="BE559" s="26"/>
      <c r="BF559" s="26"/>
      <c r="BG559" s="26"/>
      <c r="BH559" s="26"/>
      <c r="BI559" s="26"/>
      <c r="BJ559" s="26"/>
      <c r="BK559" s="26"/>
      <c r="BL559" s="26"/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  <c r="BW559" s="26"/>
      <c r="BX559" s="26"/>
      <c r="BY559" s="26"/>
      <c r="BZ559" s="26"/>
      <c r="CA559" s="26"/>
      <c r="CB559" s="26"/>
      <c r="CC559" s="26"/>
      <c r="CD559" s="26"/>
      <c r="CE559" s="26"/>
      <c r="CF559" s="26"/>
      <c r="CG559" s="26"/>
      <c r="CH559" s="26"/>
      <c r="CI559" s="26"/>
      <c r="CJ559" s="26"/>
      <c r="CK559" s="26"/>
      <c r="CL559" s="26"/>
      <c r="CM559" s="26"/>
      <c r="CN559" s="26"/>
      <c r="CO559" s="26"/>
      <c r="CP559" s="26"/>
      <c r="CQ559" s="26"/>
      <c r="CR559" s="26"/>
      <c r="CS559" s="26"/>
      <c r="CT559" s="26"/>
      <c r="CU559" s="26"/>
      <c r="CV559" s="26"/>
      <c r="CW559" s="26"/>
      <c r="CX559" s="26"/>
      <c r="CY559" s="26"/>
      <c r="CZ559" s="26"/>
      <c r="DA559" s="26"/>
      <c r="DB559" s="26"/>
      <c r="DC559" s="26"/>
      <c r="DD559" s="26"/>
      <c r="DE559" s="26"/>
      <c r="DF559" s="26"/>
      <c r="DG559" s="26"/>
      <c r="DH559" s="26"/>
      <c r="DI559" s="26"/>
      <c r="DJ559" s="26"/>
      <c r="DK559" s="26"/>
      <c r="DL559" s="26"/>
      <c r="DM559" s="26"/>
      <c r="DN559" s="26"/>
      <c r="DO559" s="26"/>
      <c r="DP559" s="26"/>
      <c r="DQ559" s="26"/>
      <c r="DR559" s="26"/>
      <c r="DS559" s="26"/>
      <c r="DT559" s="26"/>
      <c r="DU559" s="26"/>
      <c r="DV559" s="26"/>
      <c r="DW559" s="26"/>
      <c r="DX559" s="26"/>
      <c r="DY559" s="26"/>
      <c r="DZ559" s="26"/>
      <c r="EA559" s="26"/>
      <c r="EB559" s="26"/>
      <c r="EC559" s="26"/>
      <c r="ED559" s="26"/>
      <c r="EE559" s="26"/>
      <c r="EF559" s="26"/>
      <c r="EG559" s="26"/>
      <c r="EH559" s="26"/>
      <c r="EI559" s="26"/>
      <c r="EJ559" s="26"/>
      <c r="EK559" s="26"/>
      <c r="EL559" s="26"/>
      <c r="EM559" s="26"/>
      <c r="EN559" s="26"/>
      <c r="EO559" s="26"/>
      <c r="EP559" s="26"/>
      <c r="EQ559" s="26"/>
      <c r="ER559" s="26"/>
      <c r="ES559" s="26"/>
      <c r="ET559" s="26"/>
      <c r="EU559" s="26"/>
      <c r="EV559" s="26"/>
      <c r="EW559" s="26"/>
      <c r="EX559" s="26"/>
      <c r="EY559" s="26"/>
      <c r="EZ559" s="26"/>
      <c r="FA559" s="26"/>
      <c r="FB559" s="26"/>
      <c r="FC559" s="26"/>
      <c r="FD559" s="26"/>
      <c r="FE559" s="26"/>
      <c r="FF559" s="26"/>
      <c r="FG559" s="26"/>
      <c r="FH559" s="26"/>
      <c r="FI559" s="26"/>
      <c r="FJ559" s="26"/>
      <c r="FK559" s="26"/>
      <c r="FL559" s="26"/>
      <c r="FM559" s="26"/>
      <c r="FN559" s="26"/>
      <c r="FO559" s="26"/>
      <c r="FP559" s="26"/>
      <c r="FQ559" s="26"/>
      <c r="FR559" s="26"/>
      <c r="FS559" s="26"/>
      <c r="FT559" s="26"/>
      <c r="FU559" s="26"/>
      <c r="FV559" s="26"/>
      <c r="FW559" s="26"/>
      <c r="FX559" s="26"/>
      <c r="FY559" s="26"/>
      <c r="FZ559" s="26"/>
      <c r="GA559" s="26"/>
      <c r="GB559" s="26"/>
      <c r="GC559" s="26"/>
      <c r="GD559" s="26"/>
      <c r="GE559" s="26"/>
      <c r="GF559" s="26"/>
      <c r="GG559" s="26"/>
      <c r="GH559" s="26"/>
      <c r="GI559" s="26"/>
      <c r="GJ559" s="26"/>
      <c r="GK559" s="26"/>
      <c r="GL559" s="26"/>
      <c r="GM559" s="26"/>
      <c r="GN559" s="26"/>
      <c r="GO559" s="26"/>
      <c r="GP559" s="26"/>
      <c r="GQ559" s="26"/>
      <c r="GR559" s="26"/>
      <c r="GS559" s="26"/>
      <c r="GT559" s="26"/>
      <c r="GU559" s="26"/>
      <c r="GV559" s="26"/>
      <c r="GW559" s="26"/>
      <c r="GX559" s="26"/>
      <c r="GY559" s="26"/>
      <c r="GZ559" s="26"/>
      <c r="HA559" s="26"/>
      <c r="HB559" s="26"/>
      <c r="HC559" s="26"/>
      <c r="HD559" s="26"/>
      <c r="HE559" s="26"/>
      <c r="HF559" s="26"/>
      <c r="HG559" s="26"/>
      <c r="HH559" s="26"/>
      <c r="HI559" s="26"/>
      <c r="HJ559" s="26"/>
      <c r="HK559" s="26"/>
      <c r="HL559" s="26"/>
      <c r="HM559" s="26"/>
      <c r="HN559" s="26"/>
      <c r="HO559" s="26"/>
      <c r="HP559" s="26"/>
      <c r="HQ559" s="26"/>
      <c r="HR559" s="26"/>
      <c r="HS559" s="26"/>
      <c r="HT559" s="26"/>
      <c r="HU559" s="26"/>
      <c r="HV559" s="26"/>
      <c r="HW559" s="26"/>
      <c r="HX559" s="26"/>
      <c r="HY559" s="26"/>
      <c r="HZ559" s="26"/>
      <c r="IA559" s="26"/>
      <c r="IB559" s="26"/>
      <c r="IC559" s="26"/>
      <c r="ID559" s="26"/>
      <c r="IE559" s="26"/>
      <c r="IF559" s="26"/>
      <c r="IG559" s="26"/>
      <c r="IH559" s="26"/>
      <c r="II559" s="26"/>
      <c r="IJ559" s="26"/>
      <c r="IK559" s="26"/>
      <c r="IL559" s="26"/>
      <c r="IM559" s="26"/>
    </row>
    <row r="560" spans="1:247" s="53" customFormat="1">
      <c r="A560" s="45">
        <f t="shared" si="21"/>
        <v>548</v>
      </c>
      <c r="B560" s="108" t="s">
        <v>508</v>
      </c>
      <c r="C560" s="19"/>
      <c r="D560" s="45">
        <v>2017</v>
      </c>
      <c r="E560" s="45" t="s">
        <v>533</v>
      </c>
      <c r="F560" s="45">
        <v>4</v>
      </c>
      <c r="G560" s="126">
        <f t="shared" si="22"/>
        <v>12400000</v>
      </c>
      <c r="H560" s="28">
        <v>49600000</v>
      </c>
      <c r="I560" s="29">
        <f>H560-W560</f>
        <v>39680000</v>
      </c>
      <c r="J560" s="20">
        <v>4</v>
      </c>
      <c r="K560" s="28">
        <v>49600000</v>
      </c>
      <c r="L560" s="29">
        <f>I560</f>
        <v>39680000</v>
      </c>
      <c r="M560" s="30"/>
      <c r="N560" s="30"/>
      <c r="O560" s="30"/>
      <c r="P560" s="30"/>
      <c r="Q560" s="42"/>
      <c r="R560" s="19">
        <v>5</v>
      </c>
      <c r="S560" s="31">
        <f>100%/R560</f>
        <v>0.2</v>
      </c>
      <c r="T560" s="32">
        <f>H560/R560</f>
        <v>9920000</v>
      </c>
      <c r="U560" s="19">
        <f>2018-D560</f>
        <v>1</v>
      </c>
      <c r="V560" s="19"/>
      <c r="W560" s="33">
        <f>T560*U560</f>
        <v>9920000</v>
      </c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  <c r="AM560" s="26"/>
      <c r="AN560" s="26"/>
      <c r="AO560" s="26"/>
      <c r="AP560" s="26"/>
      <c r="AQ560" s="26"/>
      <c r="AR560" s="26"/>
      <c r="AS560" s="26"/>
      <c r="AT560" s="26"/>
      <c r="AU560" s="26"/>
      <c r="AV560" s="26"/>
      <c r="AW560" s="26"/>
      <c r="AX560" s="26"/>
      <c r="AY560" s="26"/>
      <c r="AZ560" s="26"/>
      <c r="BA560" s="26"/>
      <c r="BB560" s="26"/>
      <c r="BC560" s="26"/>
      <c r="BD560" s="26"/>
      <c r="BE560" s="26"/>
      <c r="BF560" s="26"/>
      <c r="BG560" s="26"/>
      <c r="BH560" s="26"/>
      <c r="BI560" s="26"/>
      <c r="BJ560" s="26"/>
      <c r="BK560" s="26"/>
      <c r="BL560" s="26"/>
      <c r="BM560" s="26"/>
      <c r="BN560" s="26"/>
      <c r="BO560" s="26"/>
      <c r="BP560" s="26"/>
      <c r="BQ560" s="26"/>
      <c r="BR560" s="26"/>
      <c r="BS560" s="26"/>
      <c r="BT560" s="26"/>
      <c r="BU560" s="26"/>
      <c r="BV560" s="26"/>
      <c r="BW560" s="26"/>
      <c r="BX560" s="26"/>
      <c r="BY560" s="26"/>
      <c r="BZ560" s="26"/>
      <c r="CA560" s="26"/>
      <c r="CB560" s="26"/>
      <c r="CC560" s="26"/>
      <c r="CD560" s="26"/>
      <c r="CE560" s="26"/>
      <c r="CF560" s="26"/>
      <c r="CG560" s="26"/>
      <c r="CH560" s="26"/>
      <c r="CI560" s="26"/>
      <c r="CJ560" s="26"/>
      <c r="CK560" s="26"/>
      <c r="CL560" s="26"/>
      <c r="CM560" s="26"/>
      <c r="CN560" s="26"/>
      <c r="CO560" s="26"/>
      <c r="CP560" s="26"/>
      <c r="CQ560" s="26"/>
      <c r="CR560" s="26"/>
      <c r="CS560" s="26"/>
      <c r="CT560" s="26"/>
      <c r="CU560" s="26"/>
      <c r="CV560" s="26"/>
      <c r="CW560" s="26"/>
      <c r="CX560" s="26"/>
      <c r="CY560" s="26"/>
      <c r="CZ560" s="26"/>
      <c r="DA560" s="26"/>
      <c r="DB560" s="26"/>
      <c r="DC560" s="26"/>
      <c r="DD560" s="26"/>
      <c r="DE560" s="26"/>
      <c r="DF560" s="26"/>
      <c r="DG560" s="26"/>
      <c r="DH560" s="26"/>
      <c r="DI560" s="26"/>
      <c r="DJ560" s="26"/>
      <c r="DK560" s="26"/>
      <c r="DL560" s="26"/>
      <c r="DM560" s="26"/>
      <c r="DN560" s="26"/>
      <c r="DO560" s="26"/>
      <c r="DP560" s="26"/>
      <c r="DQ560" s="26"/>
      <c r="DR560" s="26"/>
      <c r="DS560" s="26"/>
      <c r="DT560" s="26"/>
      <c r="DU560" s="26"/>
      <c r="DV560" s="26"/>
      <c r="DW560" s="26"/>
      <c r="DX560" s="26"/>
      <c r="DY560" s="26"/>
      <c r="DZ560" s="26"/>
      <c r="EA560" s="26"/>
      <c r="EB560" s="26"/>
      <c r="EC560" s="26"/>
      <c r="ED560" s="26"/>
      <c r="EE560" s="26"/>
      <c r="EF560" s="26"/>
      <c r="EG560" s="26"/>
      <c r="EH560" s="26"/>
      <c r="EI560" s="26"/>
      <c r="EJ560" s="26"/>
      <c r="EK560" s="26"/>
      <c r="EL560" s="26"/>
      <c r="EM560" s="26"/>
      <c r="EN560" s="26"/>
      <c r="EO560" s="26"/>
      <c r="EP560" s="26"/>
      <c r="EQ560" s="26"/>
      <c r="ER560" s="26"/>
      <c r="ES560" s="26"/>
      <c r="ET560" s="26"/>
      <c r="EU560" s="26"/>
      <c r="EV560" s="26"/>
      <c r="EW560" s="26"/>
      <c r="EX560" s="26"/>
      <c r="EY560" s="26"/>
      <c r="EZ560" s="26"/>
      <c r="FA560" s="26"/>
      <c r="FB560" s="26"/>
      <c r="FC560" s="26"/>
      <c r="FD560" s="26"/>
      <c r="FE560" s="26"/>
      <c r="FF560" s="26"/>
      <c r="FG560" s="26"/>
      <c r="FH560" s="26"/>
      <c r="FI560" s="26"/>
      <c r="FJ560" s="26"/>
      <c r="FK560" s="26"/>
      <c r="FL560" s="26"/>
      <c r="FM560" s="26"/>
      <c r="FN560" s="26"/>
      <c r="FO560" s="26"/>
      <c r="FP560" s="26"/>
      <c r="FQ560" s="26"/>
      <c r="FR560" s="26"/>
      <c r="FS560" s="26"/>
      <c r="FT560" s="26"/>
      <c r="FU560" s="26"/>
      <c r="FV560" s="26"/>
      <c r="FW560" s="26"/>
      <c r="FX560" s="26"/>
      <c r="FY560" s="26"/>
      <c r="FZ560" s="26"/>
      <c r="GA560" s="26"/>
      <c r="GB560" s="26"/>
      <c r="GC560" s="26"/>
      <c r="GD560" s="26"/>
      <c r="GE560" s="26"/>
      <c r="GF560" s="26"/>
      <c r="GG560" s="26"/>
      <c r="GH560" s="26"/>
      <c r="GI560" s="26"/>
      <c r="GJ560" s="26"/>
      <c r="GK560" s="26"/>
      <c r="GL560" s="26"/>
      <c r="GM560" s="26"/>
      <c r="GN560" s="26"/>
      <c r="GO560" s="26"/>
      <c r="GP560" s="26"/>
      <c r="GQ560" s="26"/>
      <c r="GR560" s="26"/>
      <c r="GS560" s="26"/>
      <c r="GT560" s="26"/>
      <c r="GU560" s="26"/>
      <c r="GV560" s="26"/>
      <c r="GW560" s="26"/>
      <c r="GX560" s="26"/>
      <c r="GY560" s="26"/>
      <c r="GZ560" s="26"/>
      <c r="HA560" s="26"/>
      <c r="HB560" s="26"/>
      <c r="HC560" s="26"/>
      <c r="HD560" s="26"/>
      <c r="HE560" s="26"/>
      <c r="HF560" s="26"/>
      <c r="HG560" s="26"/>
      <c r="HH560" s="26"/>
      <c r="HI560" s="26"/>
      <c r="HJ560" s="26"/>
      <c r="HK560" s="26"/>
      <c r="HL560" s="26"/>
      <c r="HM560" s="26"/>
      <c r="HN560" s="26"/>
      <c r="HO560" s="26"/>
      <c r="HP560" s="26"/>
      <c r="HQ560" s="26"/>
      <c r="HR560" s="26"/>
      <c r="HS560" s="26"/>
      <c r="HT560" s="26"/>
      <c r="HU560" s="26"/>
      <c r="HV560" s="26"/>
      <c r="HW560" s="26"/>
      <c r="HX560" s="26"/>
      <c r="HY560" s="26"/>
      <c r="HZ560" s="26"/>
      <c r="IA560" s="26"/>
      <c r="IB560" s="26"/>
      <c r="IC560" s="26"/>
      <c r="ID560" s="26"/>
      <c r="IE560" s="26"/>
      <c r="IF560" s="26"/>
      <c r="IG560" s="26"/>
      <c r="IH560" s="26"/>
      <c r="II560" s="26"/>
      <c r="IJ560" s="26"/>
      <c r="IK560" s="26"/>
      <c r="IL560" s="26"/>
      <c r="IM560" s="26"/>
    </row>
    <row r="561" spans="1:247" s="53" customFormat="1">
      <c r="A561" s="45">
        <f t="shared" si="21"/>
        <v>549</v>
      </c>
      <c r="B561" s="108" t="s">
        <v>509</v>
      </c>
      <c r="C561" s="19"/>
      <c r="D561" s="45">
        <v>2017</v>
      </c>
      <c r="E561" s="45" t="s">
        <v>533</v>
      </c>
      <c r="F561" s="45">
        <v>5</v>
      </c>
      <c r="G561" s="126">
        <f t="shared" si="22"/>
        <v>17980000</v>
      </c>
      <c r="H561" s="28">
        <v>89900000</v>
      </c>
      <c r="I561" s="29">
        <f>H561-W561</f>
        <v>71920000</v>
      </c>
      <c r="J561" s="20">
        <v>5</v>
      </c>
      <c r="K561" s="28">
        <v>89900000</v>
      </c>
      <c r="L561" s="29">
        <f>I561</f>
        <v>71920000</v>
      </c>
      <c r="M561" s="30"/>
      <c r="N561" s="30"/>
      <c r="O561" s="30"/>
      <c r="P561" s="30"/>
      <c r="Q561" s="42"/>
      <c r="R561" s="19">
        <v>5</v>
      </c>
      <c r="S561" s="31">
        <f>100%/R561</f>
        <v>0.2</v>
      </c>
      <c r="T561" s="32">
        <f>H561/R561</f>
        <v>17980000</v>
      </c>
      <c r="U561" s="19">
        <f>2018-D561</f>
        <v>1</v>
      </c>
      <c r="V561" s="19"/>
      <c r="W561" s="33">
        <f>T561*U561</f>
        <v>17980000</v>
      </c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  <c r="AV561" s="26"/>
      <c r="AW561" s="26"/>
      <c r="AX561" s="26"/>
      <c r="AY561" s="26"/>
      <c r="AZ561" s="26"/>
      <c r="BA561" s="26"/>
      <c r="BB561" s="26"/>
      <c r="BC561" s="26"/>
      <c r="BD561" s="26"/>
      <c r="BE561" s="26"/>
      <c r="BF561" s="26"/>
      <c r="BG561" s="26"/>
      <c r="BH561" s="26"/>
      <c r="BI561" s="26"/>
      <c r="BJ561" s="26"/>
      <c r="BK561" s="26"/>
      <c r="BL561" s="26"/>
      <c r="BM561" s="26"/>
      <c r="BN561" s="26"/>
      <c r="BO561" s="26"/>
      <c r="BP561" s="26"/>
      <c r="BQ561" s="26"/>
      <c r="BR561" s="26"/>
      <c r="BS561" s="26"/>
      <c r="BT561" s="26"/>
      <c r="BU561" s="26"/>
      <c r="BV561" s="26"/>
      <c r="BW561" s="26"/>
      <c r="BX561" s="26"/>
      <c r="BY561" s="26"/>
      <c r="BZ561" s="26"/>
      <c r="CA561" s="26"/>
      <c r="CB561" s="26"/>
      <c r="CC561" s="26"/>
      <c r="CD561" s="26"/>
      <c r="CE561" s="26"/>
      <c r="CF561" s="26"/>
      <c r="CG561" s="26"/>
      <c r="CH561" s="26"/>
      <c r="CI561" s="26"/>
      <c r="CJ561" s="26"/>
      <c r="CK561" s="26"/>
      <c r="CL561" s="26"/>
      <c r="CM561" s="26"/>
      <c r="CN561" s="26"/>
      <c r="CO561" s="26"/>
      <c r="CP561" s="26"/>
      <c r="CQ561" s="26"/>
      <c r="CR561" s="26"/>
      <c r="CS561" s="26"/>
      <c r="CT561" s="26"/>
      <c r="CU561" s="26"/>
      <c r="CV561" s="26"/>
      <c r="CW561" s="26"/>
      <c r="CX561" s="26"/>
      <c r="CY561" s="26"/>
      <c r="CZ561" s="26"/>
      <c r="DA561" s="26"/>
      <c r="DB561" s="26"/>
      <c r="DC561" s="26"/>
      <c r="DD561" s="26"/>
      <c r="DE561" s="26"/>
      <c r="DF561" s="26"/>
      <c r="DG561" s="26"/>
      <c r="DH561" s="26"/>
      <c r="DI561" s="26"/>
      <c r="DJ561" s="26"/>
      <c r="DK561" s="26"/>
      <c r="DL561" s="26"/>
      <c r="DM561" s="26"/>
      <c r="DN561" s="26"/>
      <c r="DO561" s="26"/>
      <c r="DP561" s="26"/>
      <c r="DQ561" s="26"/>
      <c r="DR561" s="26"/>
      <c r="DS561" s="26"/>
      <c r="DT561" s="26"/>
      <c r="DU561" s="26"/>
      <c r="DV561" s="26"/>
      <c r="DW561" s="26"/>
      <c r="DX561" s="26"/>
      <c r="DY561" s="26"/>
      <c r="DZ561" s="26"/>
      <c r="EA561" s="26"/>
      <c r="EB561" s="26"/>
      <c r="EC561" s="26"/>
      <c r="ED561" s="26"/>
      <c r="EE561" s="26"/>
      <c r="EF561" s="26"/>
      <c r="EG561" s="26"/>
      <c r="EH561" s="26"/>
      <c r="EI561" s="26"/>
      <c r="EJ561" s="26"/>
      <c r="EK561" s="26"/>
      <c r="EL561" s="26"/>
      <c r="EM561" s="26"/>
      <c r="EN561" s="26"/>
      <c r="EO561" s="26"/>
      <c r="EP561" s="26"/>
      <c r="EQ561" s="26"/>
      <c r="ER561" s="26"/>
      <c r="ES561" s="26"/>
      <c r="ET561" s="26"/>
      <c r="EU561" s="26"/>
      <c r="EV561" s="26"/>
      <c r="EW561" s="26"/>
      <c r="EX561" s="26"/>
      <c r="EY561" s="26"/>
      <c r="EZ561" s="26"/>
      <c r="FA561" s="26"/>
      <c r="FB561" s="26"/>
      <c r="FC561" s="26"/>
      <c r="FD561" s="26"/>
      <c r="FE561" s="26"/>
      <c r="FF561" s="26"/>
      <c r="FG561" s="26"/>
      <c r="FH561" s="26"/>
      <c r="FI561" s="26"/>
      <c r="FJ561" s="26"/>
      <c r="FK561" s="26"/>
      <c r="FL561" s="26"/>
      <c r="FM561" s="26"/>
      <c r="FN561" s="26"/>
      <c r="FO561" s="26"/>
      <c r="FP561" s="26"/>
      <c r="FQ561" s="26"/>
      <c r="FR561" s="26"/>
      <c r="FS561" s="26"/>
      <c r="FT561" s="26"/>
      <c r="FU561" s="26"/>
      <c r="FV561" s="26"/>
      <c r="FW561" s="26"/>
      <c r="FX561" s="26"/>
      <c r="FY561" s="26"/>
      <c r="FZ561" s="26"/>
      <c r="GA561" s="26"/>
      <c r="GB561" s="26"/>
      <c r="GC561" s="26"/>
      <c r="GD561" s="26"/>
      <c r="GE561" s="26"/>
      <c r="GF561" s="26"/>
      <c r="GG561" s="26"/>
      <c r="GH561" s="26"/>
      <c r="GI561" s="26"/>
      <c r="GJ561" s="26"/>
      <c r="GK561" s="26"/>
      <c r="GL561" s="26"/>
      <c r="GM561" s="26"/>
      <c r="GN561" s="26"/>
      <c r="GO561" s="26"/>
      <c r="GP561" s="26"/>
      <c r="GQ561" s="26"/>
      <c r="GR561" s="26"/>
      <c r="GS561" s="26"/>
      <c r="GT561" s="26"/>
      <c r="GU561" s="26"/>
      <c r="GV561" s="26"/>
      <c r="GW561" s="26"/>
      <c r="GX561" s="26"/>
      <c r="GY561" s="26"/>
      <c r="GZ561" s="26"/>
      <c r="HA561" s="26"/>
      <c r="HB561" s="26"/>
      <c r="HC561" s="26"/>
      <c r="HD561" s="26"/>
      <c r="HE561" s="26"/>
      <c r="HF561" s="26"/>
      <c r="HG561" s="26"/>
      <c r="HH561" s="26"/>
      <c r="HI561" s="26"/>
      <c r="HJ561" s="26"/>
      <c r="HK561" s="26"/>
      <c r="HL561" s="26"/>
      <c r="HM561" s="26"/>
      <c r="HN561" s="26"/>
      <c r="HO561" s="26"/>
      <c r="HP561" s="26"/>
      <c r="HQ561" s="26"/>
      <c r="HR561" s="26"/>
      <c r="HS561" s="26"/>
      <c r="HT561" s="26"/>
      <c r="HU561" s="26"/>
      <c r="HV561" s="26"/>
      <c r="HW561" s="26"/>
      <c r="HX561" s="26"/>
      <c r="HY561" s="26"/>
      <c r="HZ561" s="26"/>
      <c r="IA561" s="26"/>
      <c r="IB561" s="26"/>
      <c r="IC561" s="26"/>
      <c r="ID561" s="26"/>
      <c r="IE561" s="26"/>
      <c r="IF561" s="26"/>
      <c r="IG561" s="26"/>
      <c r="IH561" s="26"/>
      <c r="II561" s="26"/>
      <c r="IJ561" s="26"/>
      <c r="IK561" s="26"/>
      <c r="IL561" s="26"/>
      <c r="IM561" s="26"/>
    </row>
    <row r="562" spans="1:247" s="53" customFormat="1">
      <c r="A562" s="45">
        <f t="shared" si="21"/>
        <v>550</v>
      </c>
      <c r="B562" s="108" t="s">
        <v>510</v>
      </c>
      <c r="C562" s="19"/>
      <c r="D562" s="45">
        <v>2017</v>
      </c>
      <c r="E562" s="45" t="s">
        <v>533</v>
      </c>
      <c r="F562" s="45">
        <v>5</v>
      </c>
      <c r="G562" s="126">
        <f t="shared" si="22"/>
        <v>14400000</v>
      </c>
      <c r="H562" s="28">
        <v>72000000</v>
      </c>
      <c r="I562" s="29">
        <f>H562-W562</f>
        <v>57600000</v>
      </c>
      <c r="J562" s="20">
        <v>5</v>
      </c>
      <c r="K562" s="28">
        <v>72000000</v>
      </c>
      <c r="L562" s="29">
        <f>I562</f>
        <v>57600000</v>
      </c>
      <c r="M562" s="30"/>
      <c r="N562" s="30"/>
      <c r="O562" s="30"/>
      <c r="P562" s="30"/>
      <c r="Q562" s="42"/>
      <c r="R562" s="19">
        <v>5</v>
      </c>
      <c r="S562" s="31">
        <f>100%/R562</f>
        <v>0.2</v>
      </c>
      <c r="T562" s="32">
        <f>H562/R562</f>
        <v>14400000</v>
      </c>
      <c r="U562" s="19">
        <f>2018-D562</f>
        <v>1</v>
      </c>
      <c r="V562" s="19"/>
      <c r="W562" s="33">
        <f>T562*U562</f>
        <v>14400000</v>
      </c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  <c r="AM562" s="26"/>
      <c r="AN562" s="26"/>
      <c r="AO562" s="26"/>
      <c r="AP562" s="26"/>
      <c r="AQ562" s="26"/>
      <c r="AR562" s="26"/>
      <c r="AS562" s="26"/>
      <c r="AT562" s="26"/>
      <c r="AU562" s="26"/>
      <c r="AV562" s="26"/>
      <c r="AW562" s="26"/>
      <c r="AX562" s="26"/>
      <c r="AY562" s="26"/>
      <c r="AZ562" s="26"/>
      <c r="BA562" s="26"/>
      <c r="BB562" s="26"/>
      <c r="BC562" s="26"/>
      <c r="BD562" s="26"/>
      <c r="BE562" s="26"/>
      <c r="BF562" s="26"/>
      <c r="BG562" s="26"/>
      <c r="BH562" s="26"/>
      <c r="BI562" s="26"/>
      <c r="BJ562" s="26"/>
      <c r="BK562" s="26"/>
      <c r="BL562" s="26"/>
      <c r="BM562" s="26"/>
      <c r="BN562" s="26"/>
      <c r="BO562" s="26"/>
      <c r="BP562" s="26"/>
      <c r="BQ562" s="26"/>
      <c r="BR562" s="26"/>
      <c r="BS562" s="26"/>
      <c r="BT562" s="26"/>
      <c r="BU562" s="26"/>
      <c r="BV562" s="26"/>
      <c r="BW562" s="26"/>
      <c r="BX562" s="26"/>
      <c r="BY562" s="26"/>
      <c r="BZ562" s="26"/>
      <c r="CA562" s="26"/>
      <c r="CB562" s="26"/>
      <c r="CC562" s="26"/>
      <c r="CD562" s="26"/>
      <c r="CE562" s="26"/>
      <c r="CF562" s="26"/>
      <c r="CG562" s="26"/>
      <c r="CH562" s="26"/>
      <c r="CI562" s="26"/>
      <c r="CJ562" s="26"/>
      <c r="CK562" s="26"/>
      <c r="CL562" s="26"/>
      <c r="CM562" s="26"/>
      <c r="CN562" s="26"/>
      <c r="CO562" s="26"/>
      <c r="CP562" s="26"/>
      <c r="CQ562" s="26"/>
      <c r="CR562" s="26"/>
      <c r="CS562" s="26"/>
      <c r="CT562" s="26"/>
      <c r="CU562" s="26"/>
      <c r="CV562" s="26"/>
      <c r="CW562" s="26"/>
      <c r="CX562" s="26"/>
      <c r="CY562" s="26"/>
      <c r="CZ562" s="26"/>
      <c r="DA562" s="26"/>
      <c r="DB562" s="26"/>
      <c r="DC562" s="26"/>
      <c r="DD562" s="26"/>
      <c r="DE562" s="26"/>
      <c r="DF562" s="26"/>
      <c r="DG562" s="26"/>
      <c r="DH562" s="26"/>
      <c r="DI562" s="26"/>
      <c r="DJ562" s="26"/>
      <c r="DK562" s="26"/>
      <c r="DL562" s="26"/>
      <c r="DM562" s="26"/>
      <c r="DN562" s="26"/>
      <c r="DO562" s="26"/>
      <c r="DP562" s="26"/>
      <c r="DQ562" s="26"/>
      <c r="DR562" s="26"/>
      <c r="DS562" s="26"/>
      <c r="DT562" s="26"/>
      <c r="DU562" s="26"/>
      <c r="DV562" s="26"/>
      <c r="DW562" s="26"/>
      <c r="DX562" s="26"/>
      <c r="DY562" s="26"/>
      <c r="DZ562" s="26"/>
      <c r="EA562" s="26"/>
      <c r="EB562" s="26"/>
      <c r="EC562" s="26"/>
      <c r="ED562" s="26"/>
      <c r="EE562" s="26"/>
      <c r="EF562" s="26"/>
      <c r="EG562" s="26"/>
      <c r="EH562" s="26"/>
      <c r="EI562" s="26"/>
      <c r="EJ562" s="26"/>
      <c r="EK562" s="26"/>
      <c r="EL562" s="26"/>
      <c r="EM562" s="26"/>
      <c r="EN562" s="26"/>
      <c r="EO562" s="26"/>
      <c r="EP562" s="26"/>
      <c r="EQ562" s="26"/>
      <c r="ER562" s="26"/>
      <c r="ES562" s="26"/>
      <c r="ET562" s="26"/>
      <c r="EU562" s="26"/>
      <c r="EV562" s="26"/>
      <c r="EW562" s="26"/>
      <c r="EX562" s="26"/>
      <c r="EY562" s="26"/>
      <c r="EZ562" s="26"/>
      <c r="FA562" s="26"/>
      <c r="FB562" s="26"/>
      <c r="FC562" s="26"/>
      <c r="FD562" s="26"/>
      <c r="FE562" s="26"/>
      <c r="FF562" s="26"/>
      <c r="FG562" s="26"/>
      <c r="FH562" s="26"/>
      <c r="FI562" s="26"/>
      <c r="FJ562" s="26"/>
      <c r="FK562" s="26"/>
      <c r="FL562" s="26"/>
      <c r="FM562" s="26"/>
      <c r="FN562" s="26"/>
      <c r="FO562" s="26"/>
      <c r="FP562" s="26"/>
      <c r="FQ562" s="26"/>
      <c r="FR562" s="26"/>
      <c r="FS562" s="26"/>
      <c r="FT562" s="26"/>
      <c r="FU562" s="26"/>
      <c r="FV562" s="26"/>
      <c r="FW562" s="26"/>
      <c r="FX562" s="26"/>
      <c r="FY562" s="26"/>
      <c r="FZ562" s="26"/>
      <c r="GA562" s="26"/>
      <c r="GB562" s="26"/>
      <c r="GC562" s="26"/>
      <c r="GD562" s="26"/>
      <c r="GE562" s="26"/>
      <c r="GF562" s="26"/>
      <c r="GG562" s="26"/>
      <c r="GH562" s="26"/>
      <c r="GI562" s="26"/>
      <c r="GJ562" s="26"/>
      <c r="GK562" s="26"/>
      <c r="GL562" s="26"/>
      <c r="GM562" s="26"/>
      <c r="GN562" s="26"/>
      <c r="GO562" s="26"/>
      <c r="GP562" s="26"/>
      <c r="GQ562" s="26"/>
      <c r="GR562" s="26"/>
      <c r="GS562" s="26"/>
      <c r="GT562" s="26"/>
      <c r="GU562" s="26"/>
      <c r="GV562" s="26"/>
      <c r="GW562" s="26"/>
      <c r="GX562" s="26"/>
      <c r="GY562" s="26"/>
      <c r="GZ562" s="26"/>
      <c r="HA562" s="26"/>
      <c r="HB562" s="26"/>
      <c r="HC562" s="26"/>
      <c r="HD562" s="26"/>
      <c r="HE562" s="26"/>
      <c r="HF562" s="26"/>
      <c r="HG562" s="26"/>
      <c r="HH562" s="26"/>
      <c r="HI562" s="26"/>
      <c r="HJ562" s="26"/>
      <c r="HK562" s="26"/>
      <c r="HL562" s="26"/>
      <c r="HM562" s="26"/>
      <c r="HN562" s="26"/>
      <c r="HO562" s="26"/>
      <c r="HP562" s="26"/>
      <c r="HQ562" s="26"/>
      <c r="HR562" s="26"/>
      <c r="HS562" s="26"/>
      <c r="HT562" s="26"/>
      <c r="HU562" s="26"/>
      <c r="HV562" s="26"/>
      <c r="HW562" s="26"/>
      <c r="HX562" s="26"/>
      <c r="HY562" s="26"/>
      <c r="HZ562" s="26"/>
      <c r="IA562" s="26"/>
      <c r="IB562" s="26"/>
      <c r="IC562" s="26"/>
      <c r="ID562" s="26"/>
      <c r="IE562" s="26"/>
      <c r="IF562" s="26"/>
      <c r="IG562" s="26"/>
      <c r="IH562" s="26"/>
      <c r="II562" s="26"/>
      <c r="IJ562" s="26"/>
      <c r="IK562" s="26"/>
      <c r="IL562" s="26"/>
      <c r="IM562" s="26"/>
    </row>
    <row r="563" spans="1:247">
      <c r="A563" s="45">
        <f t="shared" si="21"/>
        <v>551</v>
      </c>
      <c r="B563" s="108" t="s">
        <v>511</v>
      </c>
      <c r="C563" s="19"/>
      <c r="D563" s="45">
        <v>2017</v>
      </c>
      <c r="E563" s="45" t="s">
        <v>533</v>
      </c>
      <c r="F563" s="45">
        <v>5</v>
      </c>
      <c r="G563" s="126">
        <f t="shared" si="22"/>
        <v>11220000</v>
      </c>
      <c r="H563" s="28">
        <v>56100000</v>
      </c>
      <c r="I563" s="29">
        <f>H563-W563</f>
        <v>44880000</v>
      </c>
      <c r="J563" s="20">
        <v>5</v>
      </c>
      <c r="K563" s="28">
        <v>56100000</v>
      </c>
      <c r="L563" s="29">
        <f>I563</f>
        <v>44880000</v>
      </c>
      <c r="M563" s="30"/>
      <c r="N563" s="30"/>
      <c r="O563" s="30"/>
      <c r="P563" s="30"/>
      <c r="Q563" s="42"/>
      <c r="R563" s="19">
        <v>5</v>
      </c>
      <c r="S563" s="31">
        <f>100%/R563</f>
        <v>0.2</v>
      </c>
      <c r="T563" s="32">
        <f>H563/R563</f>
        <v>11220000</v>
      </c>
      <c r="U563" s="19">
        <f>2018-D563</f>
        <v>1</v>
      </c>
      <c r="V563" s="19"/>
      <c r="W563" s="33">
        <f>T563*U563</f>
        <v>11220000</v>
      </c>
      <c r="X563" s="26"/>
    </row>
    <row r="564" spans="1:247" ht="20.25" customHeight="1">
      <c r="A564" s="45">
        <f t="shared" si="21"/>
        <v>552</v>
      </c>
      <c r="B564" s="108" t="s">
        <v>512</v>
      </c>
      <c r="C564" s="19"/>
      <c r="D564" s="45">
        <v>2017</v>
      </c>
      <c r="E564" s="45" t="s">
        <v>533</v>
      </c>
      <c r="F564" s="45">
        <v>2</v>
      </c>
      <c r="G564" s="126">
        <f t="shared" si="22"/>
        <v>59100000</v>
      </c>
      <c r="H564" s="28">
        <v>118200000</v>
      </c>
      <c r="I564" s="29">
        <f>H564-W564</f>
        <v>94560000</v>
      </c>
      <c r="J564" s="20">
        <v>2</v>
      </c>
      <c r="K564" s="28">
        <v>118200000</v>
      </c>
      <c r="L564" s="29">
        <f>I564</f>
        <v>94560000</v>
      </c>
      <c r="M564" s="30"/>
      <c r="N564" s="30"/>
      <c r="O564" s="30"/>
      <c r="P564" s="30"/>
      <c r="Q564" s="42"/>
      <c r="R564" s="19">
        <v>5</v>
      </c>
      <c r="S564" s="31">
        <f>100%/R564</f>
        <v>0.2</v>
      </c>
      <c r="T564" s="32">
        <f>H564/R564</f>
        <v>23640000</v>
      </c>
      <c r="U564" s="19">
        <f>2018-D564</f>
        <v>1</v>
      </c>
      <c r="V564" s="19"/>
      <c r="W564" s="33">
        <f>T564*U564</f>
        <v>23640000</v>
      </c>
      <c r="X564" s="26"/>
    </row>
    <row r="565" spans="1:247" ht="20.25" customHeight="1">
      <c r="A565" s="45">
        <f t="shared" si="21"/>
        <v>553</v>
      </c>
      <c r="B565" s="107" t="s">
        <v>513</v>
      </c>
      <c r="C565" s="19"/>
      <c r="D565" s="45">
        <v>2011</v>
      </c>
      <c r="E565" s="45" t="s">
        <v>533</v>
      </c>
      <c r="F565" s="45">
        <v>2</v>
      </c>
      <c r="G565" s="126">
        <f t="shared" si="22"/>
        <v>7500000</v>
      </c>
      <c r="H565" s="36">
        <v>15000000</v>
      </c>
      <c r="I565" s="29">
        <f>H565-W565</f>
        <v>4500000</v>
      </c>
      <c r="J565" s="20">
        <v>1</v>
      </c>
      <c r="K565" s="40">
        <v>7500000</v>
      </c>
      <c r="L565" s="29">
        <f>I565</f>
        <v>4500000</v>
      </c>
      <c r="M565" s="30"/>
      <c r="N565" s="30"/>
      <c r="O565" s="30"/>
      <c r="P565" s="30"/>
      <c r="Q565" s="42"/>
      <c r="R565" s="19">
        <v>10</v>
      </c>
      <c r="S565" s="31">
        <f>100%/R565</f>
        <v>0.1</v>
      </c>
      <c r="T565" s="32">
        <f>H565/R565</f>
        <v>1500000</v>
      </c>
      <c r="U565" s="19">
        <f>2018-D565</f>
        <v>7</v>
      </c>
      <c r="V565" s="19"/>
      <c r="W565" s="33">
        <f>T565*U565</f>
        <v>10500000</v>
      </c>
      <c r="X565" s="80">
        <f>IF(I565&lt;0,0,I565)</f>
        <v>4500000</v>
      </c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M565" s="80"/>
      <c r="AN565" s="80"/>
      <c r="AO565" s="80"/>
      <c r="AP565" s="80"/>
      <c r="AQ565" s="80"/>
      <c r="AR565" s="80"/>
      <c r="AS565" s="80"/>
      <c r="AT565" s="80"/>
      <c r="AU565" s="80"/>
      <c r="AV565" s="80"/>
      <c r="AW565" s="80"/>
      <c r="AX565" s="80"/>
      <c r="AY565" s="80"/>
      <c r="AZ565" s="80"/>
      <c r="BA565" s="80"/>
      <c r="BB565" s="80"/>
      <c r="BC565" s="80"/>
      <c r="BD565" s="80"/>
      <c r="BE565" s="80"/>
      <c r="BF565" s="80"/>
      <c r="BG565" s="80"/>
      <c r="BH565" s="80"/>
      <c r="BI565" s="80"/>
      <c r="BJ565" s="80"/>
      <c r="BK565" s="80"/>
      <c r="BL565" s="80"/>
      <c r="BM565" s="80"/>
      <c r="BN565" s="80"/>
      <c r="BO565" s="80"/>
      <c r="BP565" s="80"/>
      <c r="BQ565" s="80"/>
      <c r="BR565" s="80"/>
      <c r="BS565" s="80"/>
      <c r="BT565" s="80"/>
      <c r="BU565" s="80"/>
      <c r="BV565" s="80"/>
      <c r="BW565" s="80"/>
      <c r="BX565" s="80"/>
      <c r="BY565" s="80"/>
      <c r="BZ565" s="80"/>
      <c r="CA565" s="80"/>
      <c r="CB565" s="80"/>
      <c r="CC565" s="80"/>
      <c r="CD565" s="80"/>
      <c r="CE565" s="80"/>
      <c r="CF565" s="80"/>
      <c r="CG565" s="80"/>
      <c r="CH565" s="80"/>
      <c r="CI565" s="80"/>
      <c r="CJ565" s="80"/>
      <c r="CK565" s="80"/>
      <c r="CL565" s="80"/>
      <c r="CM565" s="80"/>
      <c r="CN565" s="80"/>
      <c r="CO565" s="80"/>
      <c r="CP565" s="80"/>
      <c r="CQ565" s="80"/>
      <c r="CR565" s="80"/>
      <c r="CS565" s="80"/>
      <c r="CT565" s="80"/>
      <c r="CU565" s="80"/>
      <c r="CV565" s="80"/>
      <c r="CW565" s="80"/>
      <c r="CX565" s="80"/>
      <c r="CY565" s="80"/>
      <c r="CZ565" s="80"/>
      <c r="DA565" s="80"/>
      <c r="DB565" s="80"/>
      <c r="DC565" s="80"/>
      <c r="DD565" s="80"/>
      <c r="DE565" s="80"/>
      <c r="DF565" s="80"/>
      <c r="DG565" s="80"/>
      <c r="DH565" s="80"/>
      <c r="DI565" s="80"/>
      <c r="DJ565" s="80"/>
      <c r="DK565" s="80"/>
      <c r="DL565" s="80"/>
      <c r="DM565" s="80"/>
      <c r="DN565" s="80"/>
      <c r="DO565" s="80"/>
      <c r="DP565" s="80"/>
      <c r="DQ565" s="80"/>
      <c r="DR565" s="80"/>
      <c r="DS565" s="80"/>
      <c r="DT565" s="80"/>
      <c r="DU565" s="80"/>
      <c r="DV565" s="80"/>
      <c r="DW565" s="80"/>
      <c r="DX565" s="80"/>
      <c r="DY565" s="80"/>
      <c r="DZ565" s="80"/>
      <c r="EA565" s="80"/>
      <c r="EB565" s="80"/>
      <c r="EC565" s="80"/>
      <c r="ED565" s="80"/>
      <c r="EE565" s="80"/>
      <c r="EF565" s="80"/>
      <c r="EG565" s="80"/>
      <c r="EH565" s="80"/>
      <c r="EI565" s="80"/>
      <c r="EJ565" s="80"/>
      <c r="EK565" s="80"/>
      <c r="EL565" s="80"/>
      <c r="EM565" s="80"/>
      <c r="EN565" s="80"/>
      <c r="EO565" s="80"/>
      <c r="EP565" s="80"/>
      <c r="EQ565" s="80"/>
      <c r="ER565" s="80"/>
      <c r="ES565" s="80"/>
      <c r="ET565" s="80"/>
      <c r="EU565" s="80"/>
      <c r="EV565" s="80"/>
      <c r="EW565" s="80"/>
      <c r="EX565" s="80"/>
      <c r="EY565" s="80"/>
      <c r="EZ565" s="80"/>
      <c r="FA565" s="80"/>
      <c r="FB565" s="80"/>
      <c r="FC565" s="80"/>
      <c r="FD565" s="80"/>
      <c r="FE565" s="80"/>
      <c r="FF565" s="80"/>
      <c r="FG565" s="80"/>
      <c r="FH565" s="80"/>
      <c r="FI565" s="80"/>
      <c r="FJ565" s="80"/>
      <c r="FK565" s="80"/>
      <c r="FL565" s="80"/>
      <c r="FM565" s="80"/>
      <c r="FN565" s="80"/>
      <c r="FO565" s="80"/>
      <c r="FP565" s="80"/>
      <c r="FQ565" s="80"/>
      <c r="FR565" s="80"/>
      <c r="FS565" s="80"/>
      <c r="FT565" s="80"/>
      <c r="FU565" s="80"/>
      <c r="FV565" s="80"/>
      <c r="FW565" s="80"/>
      <c r="FX565" s="80"/>
      <c r="FY565" s="80"/>
      <c r="FZ565" s="80"/>
      <c r="GA565" s="80"/>
      <c r="GB565" s="80"/>
      <c r="GC565" s="80"/>
      <c r="GD565" s="80"/>
      <c r="GE565" s="80"/>
      <c r="GF565" s="80"/>
      <c r="GG565" s="80"/>
      <c r="GH565" s="80"/>
      <c r="GI565" s="80"/>
      <c r="GJ565" s="80"/>
      <c r="GK565" s="80"/>
      <c r="GL565" s="80"/>
      <c r="GM565" s="80"/>
      <c r="GN565" s="80"/>
      <c r="GO565" s="80"/>
      <c r="GP565" s="80"/>
      <c r="GQ565" s="80"/>
      <c r="GR565" s="80"/>
      <c r="GS565" s="80"/>
      <c r="GT565" s="80"/>
      <c r="GU565" s="80"/>
      <c r="GV565" s="80"/>
      <c r="GW565" s="80"/>
      <c r="GX565" s="80"/>
      <c r="GY565" s="80"/>
      <c r="GZ565" s="80"/>
      <c r="HA565" s="80"/>
      <c r="HB565" s="80"/>
      <c r="HC565" s="80"/>
      <c r="HD565" s="80"/>
      <c r="HE565" s="80"/>
      <c r="HF565" s="80"/>
      <c r="HG565" s="80"/>
      <c r="HH565" s="80"/>
      <c r="HI565" s="80"/>
      <c r="HJ565" s="80"/>
      <c r="HK565" s="80"/>
      <c r="HL565" s="80"/>
      <c r="HM565" s="80"/>
      <c r="HN565" s="80"/>
      <c r="HO565" s="80"/>
      <c r="HP565" s="80"/>
      <c r="HQ565" s="80"/>
      <c r="HR565" s="80"/>
      <c r="HS565" s="80"/>
      <c r="HT565" s="80"/>
      <c r="HU565" s="80"/>
      <c r="HV565" s="80"/>
      <c r="HW565" s="80"/>
      <c r="HX565" s="80"/>
      <c r="HY565" s="80"/>
      <c r="HZ565" s="80"/>
      <c r="IA565" s="80"/>
      <c r="IB565" s="80"/>
      <c r="IC565" s="80"/>
      <c r="ID565" s="80"/>
      <c r="IE565" s="80"/>
      <c r="IF565" s="80"/>
      <c r="IG565" s="80"/>
      <c r="IH565" s="80"/>
      <c r="II565" s="80"/>
      <c r="IJ565" s="80"/>
      <c r="IK565" s="80"/>
      <c r="IL565" s="80"/>
      <c r="IM565" s="80"/>
    </row>
    <row r="566" spans="1:247" ht="24" customHeight="1">
      <c r="A566" s="116"/>
      <c r="B566" s="124" t="s">
        <v>539</v>
      </c>
      <c r="C566" s="75"/>
      <c r="D566" s="45"/>
      <c r="E566" s="75"/>
      <c r="F566" s="116"/>
      <c r="G566" s="57"/>
      <c r="H566" s="125">
        <f>+SUM(H7:H565)</f>
        <v>89515960816</v>
      </c>
      <c r="I566" s="125">
        <f>+SUM(I7:I565)</f>
        <v>24901432410.075001</v>
      </c>
    </row>
    <row r="567" spans="1:247" s="86" customFormat="1">
      <c r="A567" s="81"/>
      <c r="B567" s="81"/>
      <c r="C567" s="81"/>
      <c r="D567" s="82"/>
      <c r="E567" s="83"/>
      <c r="F567" s="83"/>
      <c r="G567" s="83"/>
      <c r="H567" s="83"/>
      <c r="I567" s="83"/>
      <c r="J567" s="84"/>
      <c r="K567" s="81"/>
      <c r="L567" s="81"/>
      <c r="M567" s="85"/>
      <c r="N567" s="81"/>
      <c r="O567" s="81"/>
      <c r="P567" s="81"/>
      <c r="Q567" s="81"/>
      <c r="S567" s="87"/>
      <c r="T567" s="88"/>
      <c r="U567" s="89"/>
      <c r="V567" s="89"/>
      <c r="W567" s="89"/>
      <c r="X567" s="90"/>
    </row>
    <row r="568" spans="1:247" s="1" customFormat="1" ht="18.75">
      <c r="A568" s="3"/>
      <c r="B568" s="3"/>
      <c r="F568" s="5" t="s">
        <v>549</v>
      </c>
      <c r="G568" s="5"/>
      <c r="H568" s="5"/>
      <c r="I568" s="5"/>
    </row>
    <row r="569" spans="1:247" s="1" customFormat="1" ht="18.75">
      <c r="A569" s="3"/>
      <c r="B569" s="3"/>
      <c r="F569" s="4" t="s">
        <v>0</v>
      </c>
      <c r="G569" s="4"/>
      <c r="H569" s="4"/>
      <c r="I569" s="4"/>
    </row>
    <row r="574" spans="1:247" s="86" customFormat="1">
      <c r="A574" s="81"/>
      <c r="B574" s="81"/>
      <c r="C574" s="81"/>
      <c r="D574" s="82"/>
      <c r="E574" s="81"/>
      <c r="F574" s="81"/>
      <c r="G574" s="81"/>
      <c r="H574" s="81"/>
      <c r="I574" s="81"/>
      <c r="J574" s="85"/>
      <c r="K574" s="81"/>
      <c r="L574" s="81"/>
      <c r="M574" s="85"/>
      <c r="N574" s="81"/>
      <c r="O574" s="81"/>
      <c r="P574" s="81"/>
      <c r="Q574" s="81"/>
      <c r="S574" s="82"/>
      <c r="T574" s="82"/>
      <c r="U574" s="89"/>
      <c r="V574" s="89"/>
      <c r="W574" s="89"/>
      <c r="X574" s="90"/>
    </row>
    <row r="576" spans="1:247" s="97" customFormat="1">
      <c r="A576" s="117" t="s">
        <v>525</v>
      </c>
      <c r="B576" s="117"/>
      <c r="C576" s="128"/>
      <c r="D576" s="121"/>
      <c r="E576" s="123"/>
      <c r="F576" s="91"/>
      <c r="G576" s="94"/>
      <c r="H576" s="94"/>
      <c r="I576" s="95"/>
      <c r="J576" s="96"/>
      <c r="K576" s="94"/>
      <c r="L576" s="96"/>
      <c r="M576" s="96"/>
      <c r="Q576" s="92"/>
      <c r="R576" s="98"/>
      <c r="S576" s="93"/>
      <c r="T576" s="93"/>
      <c r="U576" s="99"/>
      <c r="V576" s="99"/>
      <c r="W576" s="99"/>
      <c r="X576" s="100"/>
    </row>
    <row r="579" spans="6:9">
      <c r="I579" s="101"/>
    </row>
    <row r="580" spans="6:9">
      <c r="F580" s="123"/>
      <c r="G580" s="91"/>
    </row>
    <row r="581" spans="6:9">
      <c r="F581" s="123"/>
      <c r="G581" s="91"/>
    </row>
    <row r="582" spans="6:9">
      <c r="F582" s="123"/>
      <c r="G582" s="91"/>
    </row>
    <row r="583" spans="6:9">
      <c r="F583" s="123"/>
      <c r="G583" s="91"/>
    </row>
  </sheetData>
  <autoFilter ref="A6:IM565"/>
  <mergeCells count="3">
    <mergeCell ref="A3:I3"/>
    <mergeCell ref="F568:I568"/>
    <mergeCell ref="F569:I569"/>
  </mergeCells>
  <pageMargins left="0.87239583333333337" right="0.01" top="0.67708333333333337" bottom="0.67708333333333337" header="0.5" footer="0.17"/>
  <pageSetup paperSize="9" fitToHeight="0" orientation="landscape" r:id="rId1"/>
  <headerFooter alignWithMargins="0">
    <oddFooter>&amp;Rtrang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 11</vt:lpstr>
      <vt:lpstr>'Phu luc 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TTBT</cp:lastModifiedBy>
  <cp:lastPrinted>2018-03-02T02:07:19Z</cp:lastPrinted>
  <dcterms:created xsi:type="dcterms:W3CDTF">2018-02-26T03:30:31Z</dcterms:created>
  <dcterms:modified xsi:type="dcterms:W3CDTF">2018-03-02T09:18:43Z</dcterms:modified>
</cp:coreProperties>
</file>